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116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pierogb/Downloads/"/>
    </mc:Choice>
  </mc:AlternateContent>
  <xr:revisionPtr revIDLastSave="0" documentId="13_ncr:1_{AF14DF94-F10F-C342-A720-3951DB0DF6DE}" xr6:coauthVersionLast="47" xr6:coauthVersionMax="47" xr10:uidLastSave="{00000000-0000-0000-0000-000000000000}"/>
  <bookViews>
    <workbookView xWindow="0" yWindow="0" windowWidth="28800" windowHeight="18000" xr2:uid="{00000000-000D-0000-FFFF-FFFF00000000}"/>
  </bookViews>
  <sheets>
    <sheet name="Table 1" sheetId="1" r:id="rId1"/>
  </sheets>
  <definedNames>
    <definedName name="_xlnm.Print_Area" localSheetId="0">'Table 1'!$A$1:$J$36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6" i="1" l="1"/>
  <c r="F16" i="1" s="1"/>
  <c r="E15" i="1"/>
  <c r="F15" i="1" s="1"/>
  <c r="G15" i="1" s="1"/>
  <c r="E14" i="1"/>
  <c r="F14" i="1" s="1"/>
  <c r="G14" i="1" s="1"/>
  <c r="E13" i="1"/>
  <c r="E12" i="1"/>
  <c r="E11" i="1"/>
  <c r="E10" i="1"/>
  <c r="F11" i="1"/>
  <c r="E9" i="1"/>
  <c r="F9" i="1" s="1"/>
  <c r="E8" i="1"/>
  <c r="F8" i="1" s="1"/>
  <c r="E7" i="1"/>
  <c r="F7" i="1" s="1"/>
  <c r="E6" i="1"/>
  <c r="F6" i="1" s="1"/>
  <c r="E5" i="1"/>
  <c r="F5" i="1" s="1"/>
  <c r="G9" i="1" l="1"/>
  <c r="E17" i="1"/>
  <c r="G11" i="1"/>
  <c r="G16" i="1"/>
  <c r="F13" i="1"/>
  <c r="G13" i="1" s="1"/>
  <c r="F12" i="1"/>
  <c r="G12" i="1" s="1"/>
  <c r="F10" i="1"/>
  <c r="G8" i="1"/>
  <c r="G7" i="1"/>
  <c r="G6" i="1"/>
  <c r="G5" i="1"/>
  <c r="G10" i="1" l="1"/>
  <c r="F17" i="1"/>
  <c r="H17" i="1" s="1"/>
  <c r="G17" i="1"/>
</calcChain>
</file>

<file path=xl/sharedStrings.xml><?xml version="1.0" encoding="utf-8"?>
<sst xmlns="http://schemas.openxmlformats.org/spreadsheetml/2006/main" count="36" uniqueCount="25">
  <si>
    <t>N°</t>
  </si>
  <si>
    <t>Nombre del Contrato</t>
  </si>
  <si>
    <t>Mandante</t>
  </si>
  <si>
    <t>TOTAL</t>
  </si>
  <si>
    <t>RIO CHOAPA CO9631</t>
  </si>
  <si>
    <t>TUNGA NORTE CO 9621</t>
  </si>
  <si>
    <t>RUTA D-895 4 CO9618</t>
  </si>
  <si>
    <t>RUTA D-895 2 CO9617</t>
  </si>
  <si>
    <t>RUTA D-895 1 CO9616</t>
  </si>
  <si>
    <t>WOM</t>
  </si>
  <si>
    <t>SANTIAGO, 20 de Noviembre de 2023</t>
  </si>
  <si>
    <t>TOTAL COBRADO</t>
  </si>
  <si>
    <t>SALDO POR COBRAR</t>
  </si>
  <si>
    <t>AN10009</t>
  </si>
  <si>
    <t>AN2247</t>
  </si>
  <si>
    <t>AN10001</t>
  </si>
  <si>
    <t>AN10072</t>
  </si>
  <si>
    <t>AN10096</t>
  </si>
  <si>
    <t xml:space="preserve"> AN9534 </t>
  </si>
  <si>
    <t>AN9539</t>
  </si>
  <si>
    <t>% COBRADO</t>
  </si>
  <si>
    <t>% EJECUTADO</t>
  </si>
  <si>
    <t>MONTO DEL CONTRATO</t>
  </si>
  <si>
    <t>CUADRO AVANCE DE OBRAS</t>
  </si>
  <si>
    <t xml:space="preserve">INVERSIONES CGL LTDA.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</si>
</sst>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165" formatCode="_ &quot;$&quot;* #,##0_ ;_ &quot;$&quot;* \-#,##0_ ;_ &quot;$&quot;* &quot;-&quot;_ ;_ @_ "/>
    <numFmt numFmtId="167" formatCode="0.0%"/>
  </numFmts>
  <fonts count="14" x14ac:knownFonts="1">
    <font>
      <sz val="10"/>
      <color rgb="FF000000"/>
      <name val="Times New Roman"/>
      <charset val="204"/>
    </font>
    <font>
      <b/>
      <sz val="9"/>
      <name val="Arial"/>
      <family val="2"/>
    </font>
    <font>
      <sz val="10"/>
      <color rgb="FF000000"/>
      <name val="Times New Roman"/>
      <family val="1"/>
    </font>
    <font>
      <b/>
      <sz val="8"/>
      <name val="Arial"/>
      <family val="2"/>
    </font>
    <font>
      <sz val="8"/>
      <color rgb="FF000000"/>
      <name val="Arial"/>
      <family val="2"/>
    </font>
    <font>
      <sz val="8"/>
      <name val="Arial"/>
      <family val="2"/>
    </font>
    <font>
      <sz val="9"/>
      <color rgb="FF000000"/>
      <name val="Arial"/>
      <family val="2"/>
    </font>
    <font>
      <sz val="8"/>
      <color rgb="FF0070C0"/>
      <name val="Arial"/>
      <family val="2"/>
    </font>
    <font>
      <b/>
      <sz val="8"/>
      <color rgb="FF0070C0"/>
      <name val="Arial"/>
      <family val="2"/>
    </font>
    <font>
      <b/>
      <sz val="10"/>
      <color rgb="FF0070C0"/>
      <name val="Arial"/>
      <family val="2"/>
    </font>
    <font>
      <sz val="10"/>
      <color rgb="FF000000"/>
      <name val="Times New Roman"/>
      <family val="1"/>
    </font>
    <font>
      <b/>
      <sz val="10"/>
      <name val="Arial"/>
      <family val="2"/>
    </font>
    <font>
      <b/>
      <sz val="12"/>
      <name val="Arial"/>
      <family val="2"/>
    </font>
    <font>
      <b/>
      <sz val="9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</patternFill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4">
    <xf numFmtId="0" fontId="0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1" fontId="10" fillId="0" borderId="0" applyFont="0" applyFill="0" applyBorder="0" applyAlignment="0" applyProtection="0"/>
  </cellStyleXfs>
  <cellXfs count="29">
    <xf numFmtId="0" fontId="0" fillId="0" borderId="0" xfId="0" applyAlignment="1">
      <alignment horizontal="left" vertical="top"/>
    </xf>
    <xf numFmtId="0" fontId="4" fillId="0" borderId="0" xfId="0" applyFont="1" applyAlignment="1">
      <alignment horizontal="left" vertical="top"/>
    </xf>
    <xf numFmtId="0" fontId="4" fillId="0" borderId="3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6" fillId="0" borderId="0" xfId="0" applyFont="1" applyAlignment="1">
      <alignment horizontal="left" vertical="top"/>
    </xf>
    <xf numFmtId="167" fontId="7" fillId="0" borderId="0" xfId="2" applyNumberFormat="1" applyFont="1" applyFill="1" applyBorder="1" applyAlignment="1">
      <alignment horizontal="center" vertical="center"/>
    </xf>
    <xf numFmtId="167" fontId="9" fillId="0" borderId="0" xfId="2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6" xfId="0" applyFont="1" applyBorder="1" applyAlignment="1">
      <alignment horizontal="left" vertical="top" wrapText="1"/>
    </xf>
    <xf numFmtId="0" fontId="3" fillId="0" borderId="0" xfId="0" applyFont="1" applyAlignment="1">
      <alignment horizontal="center" vertical="top" wrapText="1"/>
    </xf>
    <xf numFmtId="0" fontId="5" fillId="0" borderId="0" xfId="0" applyFont="1" applyAlignment="1">
      <alignment horizontal="left" vertical="center" wrapText="1"/>
    </xf>
    <xf numFmtId="165" fontId="1" fillId="0" borderId="2" xfId="1" applyFont="1" applyFill="1" applyBorder="1" applyAlignment="1">
      <alignment horizontal="right" vertical="center" wrapText="1"/>
    </xf>
    <xf numFmtId="41" fontId="1" fillId="0" borderId="2" xfId="3" applyFont="1" applyFill="1" applyBorder="1" applyAlignment="1">
      <alignment horizontal="right" vertical="center" wrapText="1"/>
    </xf>
    <xf numFmtId="165" fontId="1" fillId="0" borderId="2" xfId="1" applyFont="1" applyFill="1" applyBorder="1" applyAlignment="1">
      <alignment horizontal="center" vertical="center" wrapText="1"/>
    </xf>
    <xf numFmtId="167" fontId="1" fillId="0" borderId="2" xfId="2" applyNumberFormat="1" applyFont="1" applyFill="1" applyBorder="1" applyAlignment="1">
      <alignment vertical="center" wrapText="1"/>
    </xf>
    <xf numFmtId="0" fontId="12" fillId="0" borderId="1" xfId="0" applyFont="1" applyBorder="1" applyAlignment="1">
      <alignment horizontal="left" vertical="top" wrapText="1"/>
    </xf>
    <xf numFmtId="0" fontId="11" fillId="0" borderId="4" xfId="0" applyFont="1" applyBorder="1" applyAlignment="1">
      <alignment horizontal="left" vertical="top" wrapText="1"/>
    </xf>
    <xf numFmtId="0" fontId="1" fillId="2" borderId="2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9" fontId="6" fillId="0" borderId="5" xfId="2" applyFont="1" applyFill="1" applyBorder="1" applyAlignment="1">
      <alignment horizontal="left" vertical="top" wrapText="1"/>
    </xf>
    <xf numFmtId="165" fontId="1" fillId="0" borderId="8" xfId="1" applyFont="1" applyFill="1" applyBorder="1" applyAlignment="1">
      <alignment horizontal="right" vertical="center" wrapText="1"/>
    </xf>
    <xf numFmtId="167" fontId="1" fillId="0" borderId="8" xfId="2" applyNumberFormat="1" applyFont="1" applyFill="1" applyBorder="1" applyAlignment="1">
      <alignment vertical="center" wrapText="1"/>
    </xf>
    <xf numFmtId="0" fontId="4" fillId="0" borderId="0" xfId="0" applyFont="1" applyBorder="1" applyAlignment="1">
      <alignment horizontal="left" vertical="top" wrapText="1"/>
    </xf>
    <xf numFmtId="165" fontId="13" fillId="0" borderId="7" xfId="0" applyNumberFormat="1" applyFont="1" applyBorder="1" applyAlignment="1">
      <alignment horizontal="left" vertical="top" wrapText="1"/>
    </xf>
    <xf numFmtId="167" fontId="1" fillId="0" borderId="7" xfId="2" applyNumberFormat="1" applyFont="1" applyFill="1" applyBorder="1" applyAlignment="1">
      <alignment vertical="center" wrapText="1"/>
    </xf>
    <xf numFmtId="0" fontId="12" fillId="0" borderId="0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</cellXfs>
  <cellStyles count="4">
    <cellStyle name="Millares [0]" xfId="3" builtinId="6"/>
    <cellStyle name="Moneda [0]" xfId="1" builtinId="7"/>
    <cellStyle name="Normal" xfId="0" builtinId="0"/>
    <cellStyle name="Porcentaje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view="pageBreakPreview" zoomScale="60" zoomScaleNormal="100" workbookViewId="0">
      <selection activeCell="B5" sqref="B5"/>
    </sheetView>
  </sheetViews>
  <sheetFormatPr baseColWidth="10" defaultColWidth="9.3984375" defaultRowHeight="13" x14ac:dyDescent="0.15"/>
  <cols>
    <col min="1" max="1" width="5.3984375" customWidth="1"/>
    <col min="2" max="2" width="5.796875" style="1" bestFit="1" customWidth="1"/>
    <col min="3" max="3" width="46.59765625" style="1" customWidth="1"/>
    <col min="4" max="4" width="15.19921875" style="4" customWidth="1"/>
    <col min="5" max="5" width="17.796875" style="4" bestFit="1" customWidth="1"/>
    <col min="6" max="7" width="15.796875" style="4" bestFit="1" customWidth="1"/>
    <col min="8" max="8" width="10.19921875" style="4" bestFit="1" customWidth="1"/>
    <col min="9" max="9" width="12" style="4" bestFit="1" customWidth="1"/>
    <col min="10" max="10" width="9.3984375" style="8"/>
  </cols>
  <sheetData>
    <row r="1" spans="2:10" ht="28" customHeight="1" x14ac:dyDescent="0.15">
      <c r="B1" s="26" t="s">
        <v>23</v>
      </c>
      <c r="C1" s="26"/>
      <c r="D1" s="26"/>
      <c r="E1" s="26"/>
      <c r="F1" s="26"/>
      <c r="G1" s="26"/>
      <c r="H1" s="26"/>
      <c r="I1" s="7"/>
    </row>
    <row r="2" spans="2:10" ht="16" x14ac:dyDescent="0.15">
      <c r="B2" s="28" t="s">
        <v>24</v>
      </c>
      <c r="C2" s="28"/>
      <c r="D2" s="27"/>
      <c r="E2" s="27"/>
      <c r="F2" s="27"/>
      <c r="G2" s="27"/>
      <c r="H2" s="27"/>
      <c r="I2" s="7"/>
    </row>
    <row r="3" spans="2:10" ht="28" customHeight="1" x14ac:dyDescent="0.15">
      <c r="B3" s="16"/>
      <c r="C3" s="16"/>
      <c r="D3" s="16"/>
      <c r="E3" s="16"/>
      <c r="F3" s="16"/>
      <c r="G3" s="16"/>
      <c r="H3" s="16"/>
      <c r="I3" s="16"/>
    </row>
    <row r="4" spans="2:10" ht="35" customHeight="1" x14ac:dyDescent="0.15">
      <c r="B4" s="19" t="s">
        <v>0</v>
      </c>
      <c r="C4" s="19" t="s">
        <v>1</v>
      </c>
      <c r="D4" s="19" t="s">
        <v>2</v>
      </c>
      <c r="E4" s="18" t="s">
        <v>22</v>
      </c>
      <c r="F4" s="18" t="s">
        <v>11</v>
      </c>
      <c r="G4" s="18" t="s">
        <v>12</v>
      </c>
      <c r="H4" s="18" t="s">
        <v>20</v>
      </c>
      <c r="I4" s="18" t="s">
        <v>21</v>
      </c>
    </row>
    <row r="5" spans="2:10" ht="30" customHeight="1" x14ac:dyDescent="0.15">
      <c r="B5" s="13">
        <v>1</v>
      </c>
      <c r="C5" s="14" t="s">
        <v>4</v>
      </c>
      <c r="D5" s="14" t="s">
        <v>9</v>
      </c>
      <c r="E5" s="12">
        <f>64683076*1.19</f>
        <v>76972860.439999998</v>
      </c>
      <c r="F5" s="12">
        <f>E5*H5</f>
        <v>38486430.219999999</v>
      </c>
      <c r="G5" s="12">
        <f>E5-F5</f>
        <v>38486430.219999999</v>
      </c>
      <c r="H5" s="15">
        <v>0.5</v>
      </c>
      <c r="I5" s="15">
        <v>0.85</v>
      </c>
      <c r="J5" s="6"/>
    </row>
    <row r="6" spans="2:10" ht="30" customHeight="1" x14ac:dyDescent="0.15">
      <c r="B6" s="13">
        <v>2</v>
      </c>
      <c r="C6" s="14" t="s">
        <v>5</v>
      </c>
      <c r="D6" s="14" t="s">
        <v>9</v>
      </c>
      <c r="E6" s="12">
        <f>58044544*1.19</f>
        <v>69073007.359999999</v>
      </c>
      <c r="F6" s="12">
        <f t="shared" ref="F6:F16" si="0">E6*H6</f>
        <v>34536503.68</v>
      </c>
      <c r="G6" s="12">
        <f t="shared" ref="G6:G16" si="1">E6-F6</f>
        <v>34536503.68</v>
      </c>
      <c r="H6" s="15">
        <v>0.5</v>
      </c>
      <c r="I6" s="15">
        <v>0.85</v>
      </c>
      <c r="J6" s="6"/>
    </row>
    <row r="7" spans="2:10" ht="30" customHeight="1" x14ac:dyDescent="0.15">
      <c r="B7" s="13">
        <v>3</v>
      </c>
      <c r="C7" s="14" t="s">
        <v>8</v>
      </c>
      <c r="D7" s="14" t="s">
        <v>9</v>
      </c>
      <c r="E7" s="12">
        <f>74294916*1.19</f>
        <v>88410950.039999992</v>
      </c>
      <c r="F7" s="12">
        <f t="shared" si="0"/>
        <v>44205475.019999996</v>
      </c>
      <c r="G7" s="12">
        <f t="shared" si="1"/>
        <v>44205475.019999996</v>
      </c>
      <c r="H7" s="15">
        <v>0.5</v>
      </c>
      <c r="I7" s="15">
        <v>0.75</v>
      </c>
      <c r="J7" s="6"/>
    </row>
    <row r="8" spans="2:10" ht="30" customHeight="1" x14ac:dyDescent="0.15">
      <c r="B8" s="13">
        <v>4</v>
      </c>
      <c r="C8" s="14" t="s">
        <v>7</v>
      </c>
      <c r="D8" s="14" t="s">
        <v>9</v>
      </c>
      <c r="E8" s="12">
        <f>70330841*1.19</f>
        <v>83693700.789999992</v>
      </c>
      <c r="F8" s="12">
        <f t="shared" si="0"/>
        <v>41846850.394999996</v>
      </c>
      <c r="G8" s="12">
        <f t="shared" si="1"/>
        <v>41846850.394999996</v>
      </c>
      <c r="H8" s="15">
        <v>0.5</v>
      </c>
      <c r="I8" s="15">
        <v>0.6</v>
      </c>
      <c r="J8" s="6"/>
    </row>
    <row r="9" spans="2:10" ht="30" customHeight="1" x14ac:dyDescent="0.15">
      <c r="B9" s="13">
        <v>5</v>
      </c>
      <c r="C9" s="14" t="s">
        <v>6</v>
      </c>
      <c r="D9" s="14" t="s">
        <v>9</v>
      </c>
      <c r="E9" s="12">
        <f>81351534*1.19</f>
        <v>96808325.459999993</v>
      </c>
      <c r="F9" s="12">
        <f t="shared" si="0"/>
        <v>48404162.729999997</v>
      </c>
      <c r="G9" s="12">
        <f t="shared" si="1"/>
        <v>48404162.729999997</v>
      </c>
      <c r="H9" s="15">
        <v>0.5</v>
      </c>
      <c r="I9" s="15">
        <v>0.6</v>
      </c>
      <c r="J9" s="6"/>
    </row>
    <row r="10" spans="2:10" ht="30" customHeight="1" x14ac:dyDescent="0.15">
      <c r="B10" s="13">
        <v>6</v>
      </c>
      <c r="C10" s="14" t="s">
        <v>13</v>
      </c>
      <c r="D10" s="14" t="s">
        <v>9</v>
      </c>
      <c r="E10" s="12">
        <f>86290139*1.19</f>
        <v>102685265.41</v>
      </c>
      <c r="F10" s="12">
        <f t="shared" si="0"/>
        <v>51342632.704999998</v>
      </c>
      <c r="G10" s="12">
        <f t="shared" si="1"/>
        <v>51342632.704999998</v>
      </c>
      <c r="H10" s="15">
        <v>0.5</v>
      </c>
      <c r="I10" s="15">
        <v>0</v>
      </c>
      <c r="J10" s="6"/>
    </row>
    <row r="11" spans="2:10" ht="30" customHeight="1" x14ac:dyDescent="0.15">
      <c r="B11" s="13">
        <v>7</v>
      </c>
      <c r="C11" s="14" t="s">
        <v>14</v>
      </c>
      <c r="D11" s="14" t="s">
        <v>9</v>
      </c>
      <c r="E11" s="12">
        <f>96766232*1.19</f>
        <v>115151816.08</v>
      </c>
      <c r="F11" s="12">
        <f t="shared" si="0"/>
        <v>0</v>
      </c>
      <c r="G11" s="12">
        <f t="shared" si="1"/>
        <v>115151816.08</v>
      </c>
      <c r="H11" s="15">
        <v>0</v>
      </c>
      <c r="I11" s="15">
        <v>0.35</v>
      </c>
      <c r="J11" s="6"/>
    </row>
    <row r="12" spans="2:10" ht="30" customHeight="1" x14ac:dyDescent="0.15">
      <c r="B12" s="13">
        <v>8</v>
      </c>
      <c r="C12" s="14" t="s">
        <v>15</v>
      </c>
      <c r="D12" s="14" t="s">
        <v>9</v>
      </c>
      <c r="E12" s="12">
        <f>74087800*1.19</f>
        <v>88164482</v>
      </c>
      <c r="F12" s="12">
        <f t="shared" si="0"/>
        <v>0</v>
      </c>
      <c r="G12" s="12">
        <f t="shared" si="1"/>
        <v>88164482</v>
      </c>
      <c r="H12" s="15">
        <v>0</v>
      </c>
      <c r="I12" s="15">
        <v>0</v>
      </c>
      <c r="J12" s="6"/>
    </row>
    <row r="13" spans="2:10" ht="30" customHeight="1" x14ac:dyDescent="0.15">
      <c r="B13" s="13">
        <v>9</v>
      </c>
      <c r="C13" s="14" t="s">
        <v>16</v>
      </c>
      <c r="D13" s="14" t="s">
        <v>9</v>
      </c>
      <c r="E13" s="12">
        <f>68164134*1.19</f>
        <v>81115319.459999993</v>
      </c>
      <c r="F13" s="12">
        <f t="shared" si="0"/>
        <v>0</v>
      </c>
      <c r="G13" s="12">
        <f t="shared" si="1"/>
        <v>81115319.459999993</v>
      </c>
      <c r="H13" s="15">
        <v>0</v>
      </c>
      <c r="I13" s="15">
        <v>0</v>
      </c>
      <c r="J13" s="6"/>
    </row>
    <row r="14" spans="2:10" ht="30" customHeight="1" x14ac:dyDescent="0.15">
      <c r="B14" s="13">
        <v>10</v>
      </c>
      <c r="C14" s="14" t="s">
        <v>17</v>
      </c>
      <c r="D14" s="14" t="s">
        <v>9</v>
      </c>
      <c r="E14" s="12">
        <f>75432257*1.19</f>
        <v>89764385.829999998</v>
      </c>
      <c r="F14" s="12">
        <f t="shared" si="0"/>
        <v>0</v>
      </c>
      <c r="G14" s="12">
        <f t="shared" si="1"/>
        <v>89764385.829999998</v>
      </c>
      <c r="H14" s="15">
        <v>0</v>
      </c>
      <c r="I14" s="15">
        <v>0</v>
      </c>
      <c r="J14" s="6"/>
    </row>
    <row r="15" spans="2:10" ht="30" customHeight="1" x14ac:dyDescent="0.15">
      <c r="B15" s="13">
        <v>11</v>
      </c>
      <c r="C15" s="14" t="s">
        <v>18</v>
      </c>
      <c r="D15" s="14" t="s">
        <v>9</v>
      </c>
      <c r="E15" s="12">
        <f>82356316*1.19</f>
        <v>98004016.039999992</v>
      </c>
      <c r="F15" s="12">
        <f t="shared" si="0"/>
        <v>0</v>
      </c>
      <c r="G15" s="12">
        <f t="shared" si="1"/>
        <v>98004016.039999992</v>
      </c>
      <c r="H15" s="15">
        <v>0</v>
      </c>
      <c r="I15" s="15">
        <v>0</v>
      </c>
      <c r="J15" s="6"/>
    </row>
    <row r="16" spans="2:10" ht="30" customHeight="1" x14ac:dyDescent="0.15">
      <c r="B16" s="13">
        <v>12</v>
      </c>
      <c r="C16" s="14" t="s">
        <v>19</v>
      </c>
      <c r="D16" s="14" t="s">
        <v>9</v>
      </c>
      <c r="E16" s="21">
        <f>80779418*1.19</f>
        <v>96127507.420000002</v>
      </c>
      <c r="F16" s="21">
        <f t="shared" si="0"/>
        <v>0</v>
      </c>
      <c r="G16" s="21">
        <f t="shared" si="1"/>
        <v>96127507.420000002</v>
      </c>
      <c r="H16" s="22">
        <v>0</v>
      </c>
      <c r="I16" s="15">
        <v>0</v>
      </c>
      <c r="J16" s="6"/>
    </row>
    <row r="17" spans="2:10" ht="14" x14ac:dyDescent="0.15">
      <c r="B17" s="2"/>
      <c r="C17" s="3"/>
      <c r="D17" s="17" t="s">
        <v>3</v>
      </c>
      <c r="E17" s="24">
        <f>SUM(E5:E16)</f>
        <v>1085971636.3300002</v>
      </c>
      <c r="F17" s="24">
        <f t="shared" ref="F17:G17" si="2">SUM(F5:F16)</f>
        <v>258822054.75</v>
      </c>
      <c r="G17" s="24">
        <f t="shared" si="2"/>
        <v>827149581.57999992</v>
      </c>
      <c r="H17" s="25">
        <f>F17/E17</f>
        <v>0.23833224192178654</v>
      </c>
      <c r="I17" s="20"/>
      <c r="J17" s="5"/>
    </row>
    <row r="18" spans="2:10" ht="55" customHeight="1" x14ac:dyDescent="0.15">
      <c r="B18" s="9"/>
      <c r="C18" s="9"/>
      <c r="D18" s="9"/>
      <c r="E18" s="23"/>
      <c r="F18" s="23"/>
      <c r="G18" s="23"/>
      <c r="H18" s="23"/>
      <c r="I18" s="7"/>
      <c r="J18"/>
    </row>
    <row r="19" spans="2:10" ht="22" customHeight="1" x14ac:dyDescent="0.15">
      <c r="B19" s="10"/>
      <c r="C19" s="10"/>
      <c r="D19" s="10"/>
      <c r="E19" s="10"/>
      <c r="F19" s="10"/>
      <c r="G19" s="10"/>
      <c r="H19" s="10"/>
      <c r="I19" s="7"/>
      <c r="J19"/>
    </row>
    <row r="20" spans="2:10" ht="24" customHeight="1" x14ac:dyDescent="0.15">
      <c r="B20" s="11" t="s">
        <v>10</v>
      </c>
      <c r="C20" s="11"/>
      <c r="D20" s="11"/>
      <c r="E20" s="11"/>
      <c r="F20" s="11"/>
      <c r="G20" s="11"/>
      <c r="H20" s="11"/>
      <c r="I20" s="7"/>
      <c r="J20"/>
    </row>
  </sheetData>
  <mergeCells count="5">
    <mergeCell ref="B1:H1"/>
    <mergeCell ref="B18:H18"/>
    <mergeCell ref="B19:H19"/>
    <mergeCell ref="B20:H20"/>
    <mergeCell ref="B2:C2"/>
  </mergeCells>
  <pageMargins left="0.7" right="0.7" top="0.75" bottom="0.75" header="0.3" footer="0.3"/>
  <pageSetup scale="66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Table 1</vt:lpstr>
      <vt:lpstr>'Table 1'!Área_de_impresión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MELIPILLA</dc:creator>
  <cp:lastModifiedBy>Piero Gritti</cp:lastModifiedBy>
  <cp:lastPrinted>2023-11-20T18:15:43Z</cp:lastPrinted>
  <dcterms:created xsi:type="dcterms:W3CDTF">2022-01-12T11:05:23Z</dcterms:created>
  <dcterms:modified xsi:type="dcterms:W3CDTF">2023-11-20T18:16:27Z</dcterms:modified>
</cp:coreProperties>
</file>