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10decb3196a5930/GRUPO EMPRESAS/CGL/"/>
    </mc:Choice>
  </mc:AlternateContent>
  <xr:revisionPtr revIDLastSave="727" documentId="4_{6C2C07A3-211E-CB40-841C-C1F0F92D0860}" xr6:coauthVersionLast="47" xr6:coauthVersionMax="47" xr10:uidLastSave="{7313C2E0-71D1-3145-887B-AFB50CEE9AE7}"/>
  <bookViews>
    <workbookView xWindow="0" yWindow="0" windowWidth="28800" windowHeight="18000" activeTab="6" xr2:uid="{00000000-000D-0000-FFFF-FFFF00000000}"/>
  </bookViews>
  <sheets>
    <sheet name="10-2023" sheetId="10" r:id="rId1"/>
    <sheet name="11-2023" sheetId="16" r:id="rId2"/>
    <sheet name="12-2023" sheetId="17" r:id="rId3"/>
    <sheet name="01-2024" sheetId="18" r:id="rId4"/>
    <sheet name="02-2024" sheetId="19" r:id="rId5"/>
    <sheet name="03-2024" sheetId="20" r:id="rId6"/>
    <sheet name="04-2024" sheetId="21" r:id="rId7"/>
  </sheets>
  <definedNames>
    <definedName name="Efectivo_mínimo" localSheetId="3">'01-2024'!$C$4</definedName>
    <definedName name="Efectivo_mínimo" localSheetId="4">'02-2024'!$C$4</definedName>
    <definedName name="Efectivo_mínimo" localSheetId="5">'03-2024'!$C$4</definedName>
    <definedName name="Efectivo_mínimo" localSheetId="6">'04-2024'!$C$4</definedName>
    <definedName name="Efectivo_mínimo" localSheetId="0">'10-2023'!$C$4</definedName>
    <definedName name="Efectivo_mínimo" localSheetId="1">'11-2023'!$C$4</definedName>
    <definedName name="Efectivo_mínimo" localSheetId="2">'12-2023'!$C$4</definedName>
    <definedName name="Efectivo_mínim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21" l="1"/>
  <c r="H32" i="21"/>
  <c r="AH57" i="21"/>
  <c r="AG57" i="21"/>
  <c r="AF57" i="21"/>
  <c r="AE57" i="21"/>
  <c r="AD57" i="21"/>
  <c r="AC57" i="21"/>
  <c r="AB57" i="21"/>
  <c r="AA57" i="21"/>
  <c r="Z57" i="21"/>
  <c r="Y57" i="21"/>
  <c r="X57" i="21"/>
  <c r="W57" i="21"/>
  <c r="V57" i="21"/>
  <c r="U57" i="21"/>
  <c r="T57" i="21"/>
  <c r="S57" i="21"/>
  <c r="R57" i="21"/>
  <c r="Q57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D57" i="21"/>
  <c r="AI56" i="21"/>
  <c r="AI55" i="21"/>
  <c r="AI54" i="21"/>
  <c r="AI53" i="21"/>
  <c r="AI52" i="21"/>
  <c r="AI51" i="21"/>
  <c r="AI50" i="21"/>
  <c r="AI49" i="21"/>
  <c r="AI48" i="21"/>
  <c r="AI57" i="21" s="1"/>
  <c r="AH47" i="21"/>
  <c r="AG47" i="21"/>
  <c r="AF47" i="21"/>
  <c r="AE47" i="21"/>
  <c r="AD47" i="21"/>
  <c r="AC47" i="21"/>
  <c r="AB47" i="21"/>
  <c r="AA47" i="21"/>
  <c r="Z47" i="21"/>
  <c r="Y47" i="21"/>
  <c r="X47" i="21"/>
  <c r="W47" i="21"/>
  <c r="V47" i="21"/>
  <c r="U47" i="21"/>
  <c r="T47" i="21"/>
  <c r="S47" i="21"/>
  <c r="R47" i="21"/>
  <c r="Q47" i="21"/>
  <c r="P47" i="21"/>
  <c r="O47" i="21"/>
  <c r="N47" i="21"/>
  <c r="M47" i="21"/>
  <c r="L47" i="21"/>
  <c r="K47" i="21"/>
  <c r="J47" i="21"/>
  <c r="I47" i="21"/>
  <c r="H47" i="21"/>
  <c r="G47" i="21"/>
  <c r="F47" i="21"/>
  <c r="E47" i="21"/>
  <c r="D47" i="21"/>
  <c r="AH46" i="21"/>
  <c r="AH58" i="21" s="1"/>
  <c r="AG46" i="21"/>
  <c r="AG58" i="21" s="1"/>
  <c r="AF46" i="21"/>
  <c r="AF58" i="21" s="1"/>
  <c r="AE46" i="21"/>
  <c r="AE58" i="21" s="1"/>
  <c r="AD46" i="21"/>
  <c r="AD58" i="21" s="1"/>
  <c r="AC46" i="21"/>
  <c r="AC58" i="21" s="1"/>
  <c r="AB46" i="21"/>
  <c r="AB58" i="21" s="1"/>
  <c r="AA46" i="21"/>
  <c r="AA58" i="21" s="1"/>
  <c r="Z46" i="21"/>
  <c r="Z58" i="21" s="1"/>
  <c r="Y46" i="21"/>
  <c r="Y58" i="21" s="1"/>
  <c r="X46" i="21"/>
  <c r="X58" i="21" s="1"/>
  <c r="W46" i="21"/>
  <c r="W58" i="21" s="1"/>
  <c r="V46" i="21"/>
  <c r="V58" i="21" s="1"/>
  <c r="U46" i="21"/>
  <c r="U58" i="21" s="1"/>
  <c r="T46" i="21"/>
  <c r="T58" i="21" s="1"/>
  <c r="S46" i="21"/>
  <c r="S58" i="21" s="1"/>
  <c r="R46" i="21"/>
  <c r="R58" i="21" s="1"/>
  <c r="Q46" i="21"/>
  <c r="Q58" i="21" s="1"/>
  <c r="P46" i="21"/>
  <c r="P58" i="21" s="1"/>
  <c r="O46" i="21"/>
  <c r="O58" i="21" s="1"/>
  <c r="N46" i="21"/>
  <c r="N58" i="21" s="1"/>
  <c r="M46" i="21"/>
  <c r="M58" i="21" s="1"/>
  <c r="L46" i="21"/>
  <c r="L58" i="21" s="1"/>
  <c r="K46" i="21"/>
  <c r="K58" i="21" s="1"/>
  <c r="J46" i="21"/>
  <c r="J58" i="21" s="1"/>
  <c r="I46" i="21"/>
  <c r="I58" i="21" s="1"/>
  <c r="G46" i="21"/>
  <c r="G58" i="21" s="1"/>
  <c r="F46" i="21"/>
  <c r="F58" i="21" s="1"/>
  <c r="E46" i="21"/>
  <c r="E58" i="21" s="1"/>
  <c r="D46" i="21"/>
  <c r="AI45" i="21"/>
  <c r="AI44" i="21"/>
  <c r="AI43" i="21"/>
  <c r="AI42" i="21"/>
  <c r="AI41" i="21"/>
  <c r="AI40" i="21"/>
  <c r="AI39" i="21"/>
  <c r="AI38" i="21"/>
  <c r="AI37" i="21"/>
  <c r="AI36" i="21"/>
  <c r="H46" i="21"/>
  <c r="H58" i="21" s="1"/>
  <c r="AI34" i="21"/>
  <c r="AI33" i="21"/>
  <c r="AI32" i="21"/>
  <c r="AI31" i="21"/>
  <c r="AI30" i="21"/>
  <c r="AI29" i="21"/>
  <c r="AI28" i="21"/>
  <c r="AI27" i="21"/>
  <c r="AI26" i="21"/>
  <c r="AI25" i="21"/>
  <c r="AI24" i="21"/>
  <c r="AI23" i="21"/>
  <c r="AI22" i="21"/>
  <c r="AI21" i="21"/>
  <c r="AI20" i="21"/>
  <c r="AH19" i="21"/>
  <c r="AG19" i="21"/>
  <c r="AF19" i="21"/>
  <c r="AE19" i="21"/>
  <c r="AD19" i="21"/>
  <c r="AC19" i="21"/>
  <c r="AB19" i="21"/>
  <c r="AA19" i="21"/>
  <c r="Z19" i="21"/>
  <c r="Y19" i="21"/>
  <c r="X19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AH16" i="21"/>
  <c r="AG16" i="21"/>
  <c r="AF16" i="21"/>
  <c r="AE16" i="21"/>
  <c r="AD16" i="21"/>
  <c r="AC16" i="21"/>
  <c r="AB16" i="21"/>
  <c r="AA16" i="21"/>
  <c r="Z16" i="21"/>
  <c r="Y16" i="21"/>
  <c r="X16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I16" i="21"/>
  <c r="H16" i="21"/>
  <c r="G16" i="21"/>
  <c r="F16" i="21"/>
  <c r="E16" i="21"/>
  <c r="D16" i="21"/>
  <c r="AI15" i="21"/>
  <c r="AI14" i="21"/>
  <c r="AI13" i="21"/>
  <c r="AI12" i="21"/>
  <c r="AI11" i="21"/>
  <c r="AH10" i="21"/>
  <c r="AG10" i="21"/>
  <c r="AF10" i="21"/>
  <c r="AE10" i="21"/>
  <c r="AD10" i="21"/>
  <c r="AC10" i="21"/>
  <c r="AB10" i="21"/>
  <c r="AA10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O37" i="20"/>
  <c r="J14" i="20"/>
  <c r="AI46" i="21" l="1"/>
  <c r="D58" i="21"/>
  <c r="AI58" i="21" s="1"/>
  <c r="J16" i="21"/>
  <c r="AI35" i="21"/>
  <c r="R15" i="18"/>
  <c r="Z15" i="19"/>
  <c r="AI16" i="21" l="1"/>
  <c r="H35" i="20"/>
  <c r="Y14" i="19"/>
  <c r="W37" i="19" l="1"/>
  <c r="W46" i="19" s="1"/>
  <c r="W58" i="19" s="1"/>
  <c r="S37" i="19"/>
  <c r="S46" i="19" s="1"/>
  <c r="S58" i="19" s="1"/>
  <c r="AF16" i="19"/>
  <c r="AH57" i="20"/>
  <c r="AG57" i="20"/>
  <c r="AF57" i="20"/>
  <c r="AE57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AI56" i="20"/>
  <c r="AI55" i="20"/>
  <c r="AI54" i="20"/>
  <c r="AI53" i="20"/>
  <c r="AI52" i="20"/>
  <c r="AI51" i="20"/>
  <c r="AI50" i="20"/>
  <c r="AI49" i="20"/>
  <c r="AI48" i="20"/>
  <c r="AI57" i="20" s="1"/>
  <c r="AH47" i="20"/>
  <c r="AG47" i="20"/>
  <c r="AF47" i="20"/>
  <c r="AE47" i="20"/>
  <c r="AD47" i="20"/>
  <c r="AC47" i="20"/>
  <c r="AB47" i="20"/>
  <c r="AA47" i="20"/>
  <c r="Z47" i="20"/>
  <c r="Y47" i="20"/>
  <c r="X47" i="20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AH46" i="20"/>
  <c r="AH58" i="20" s="1"/>
  <c r="AG46" i="20"/>
  <c r="AG58" i="20" s="1"/>
  <c r="AF46" i="20"/>
  <c r="AF58" i="20" s="1"/>
  <c r="AE46" i="20"/>
  <c r="AE58" i="20" s="1"/>
  <c r="AD46" i="20"/>
  <c r="AD58" i="20" s="1"/>
  <c r="AC46" i="20"/>
  <c r="AC58" i="20" s="1"/>
  <c r="AB46" i="20"/>
  <c r="AB58" i="20" s="1"/>
  <c r="AA46" i="20"/>
  <c r="AA58" i="20" s="1"/>
  <c r="Z46" i="20"/>
  <c r="Z58" i="20" s="1"/>
  <c r="Y46" i="20"/>
  <c r="Y58" i="20" s="1"/>
  <c r="X46" i="20"/>
  <c r="X58" i="20" s="1"/>
  <c r="W46" i="20"/>
  <c r="W58" i="20" s="1"/>
  <c r="V46" i="20"/>
  <c r="V58" i="20" s="1"/>
  <c r="U46" i="20"/>
  <c r="U58" i="20" s="1"/>
  <c r="T46" i="20"/>
  <c r="T58" i="20" s="1"/>
  <c r="S46" i="20"/>
  <c r="S58" i="20" s="1"/>
  <c r="R46" i="20"/>
  <c r="R58" i="20" s="1"/>
  <c r="Q46" i="20"/>
  <c r="Q58" i="20" s="1"/>
  <c r="P46" i="20"/>
  <c r="P58" i="20" s="1"/>
  <c r="O46" i="20"/>
  <c r="O58" i="20" s="1"/>
  <c r="N46" i="20"/>
  <c r="N58" i="20" s="1"/>
  <c r="M46" i="20"/>
  <c r="M58" i="20" s="1"/>
  <c r="L46" i="20"/>
  <c r="L58" i="20" s="1"/>
  <c r="K46" i="20"/>
  <c r="K58" i="20" s="1"/>
  <c r="J46" i="20"/>
  <c r="J58" i="20" s="1"/>
  <c r="I46" i="20"/>
  <c r="I58" i="20" s="1"/>
  <c r="H46" i="20"/>
  <c r="H58" i="20" s="1"/>
  <c r="G46" i="20"/>
  <c r="F46" i="20"/>
  <c r="F58" i="20" s="1"/>
  <c r="E46" i="20"/>
  <c r="E58" i="20" s="1"/>
  <c r="D46" i="20"/>
  <c r="D58" i="20" s="1"/>
  <c r="AI45" i="20"/>
  <c r="AI44" i="20"/>
  <c r="AI43" i="20"/>
  <c r="AI42" i="20"/>
  <c r="AI41" i="20"/>
  <c r="AI40" i="20"/>
  <c r="AI39" i="20"/>
  <c r="AI38" i="20"/>
  <c r="AI37" i="20"/>
  <c r="AI36" i="20"/>
  <c r="AI35" i="20"/>
  <c r="AI34" i="20"/>
  <c r="AI33" i="20"/>
  <c r="AI32" i="20"/>
  <c r="AI31" i="20"/>
  <c r="AI30" i="20"/>
  <c r="AI29" i="20"/>
  <c r="AI28" i="20"/>
  <c r="AI27" i="20"/>
  <c r="AI26" i="20"/>
  <c r="AI25" i="20"/>
  <c r="AI24" i="20"/>
  <c r="AI23" i="20"/>
  <c r="AI22" i="20"/>
  <c r="AI21" i="20"/>
  <c r="AI20" i="20"/>
  <c r="AH19" i="20"/>
  <c r="AG19" i="20"/>
  <c r="AF19" i="20"/>
  <c r="AE19" i="20"/>
  <c r="AD19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AH16" i="20"/>
  <c r="AG16" i="20"/>
  <c r="AF16" i="20"/>
  <c r="AE16" i="20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AI15" i="20"/>
  <c r="AI14" i="20"/>
  <c r="AI13" i="20"/>
  <c r="AI12" i="20"/>
  <c r="AI11" i="20"/>
  <c r="AH10" i="20"/>
  <c r="AG10" i="20"/>
  <c r="AF10" i="20"/>
  <c r="AE10" i="20"/>
  <c r="AD10" i="20"/>
  <c r="AC10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I37" i="19"/>
  <c r="AH37" i="18"/>
  <c r="AH57" i="19"/>
  <c r="AG57" i="19"/>
  <c r="AF57" i="19"/>
  <c r="AE57" i="19"/>
  <c r="AD57" i="19"/>
  <c r="AC57" i="19"/>
  <c r="AB57" i="19"/>
  <c r="AA57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AI56" i="19"/>
  <c r="AI55" i="19"/>
  <c r="AI54" i="19"/>
  <c r="AI53" i="19"/>
  <c r="AI52" i="19"/>
  <c r="AI51" i="19"/>
  <c r="AI50" i="19"/>
  <c r="AI49" i="19"/>
  <c r="AI48" i="19"/>
  <c r="AI57" i="19" s="1"/>
  <c r="AH47" i="19"/>
  <c r="AG47" i="19"/>
  <c r="AF47" i="19"/>
  <c r="AE47" i="19"/>
  <c r="AD47" i="19"/>
  <c r="AC47" i="19"/>
  <c r="AB47" i="19"/>
  <c r="AA47" i="19"/>
  <c r="Z47" i="19"/>
  <c r="Y47" i="19"/>
  <c r="X47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AH46" i="19"/>
  <c r="AH58" i="19" s="1"/>
  <c r="AG46" i="19"/>
  <c r="AG58" i="19" s="1"/>
  <c r="AF46" i="19"/>
  <c r="AF58" i="19" s="1"/>
  <c r="AE46" i="19"/>
  <c r="AE58" i="19" s="1"/>
  <c r="AD46" i="19"/>
  <c r="AD58" i="19" s="1"/>
  <c r="AC46" i="19"/>
  <c r="AC58" i="19" s="1"/>
  <c r="AB46" i="19"/>
  <c r="AB58" i="19" s="1"/>
  <c r="AA46" i="19"/>
  <c r="AA58" i="19" s="1"/>
  <c r="Z46" i="19"/>
  <c r="Z58" i="19" s="1"/>
  <c r="Y46" i="19"/>
  <c r="Y58" i="19" s="1"/>
  <c r="X46" i="19"/>
  <c r="X58" i="19" s="1"/>
  <c r="U46" i="19"/>
  <c r="U58" i="19" s="1"/>
  <c r="R46" i="19"/>
  <c r="R58" i="19" s="1"/>
  <c r="Q46" i="19"/>
  <c r="Q58" i="19" s="1"/>
  <c r="P46" i="19"/>
  <c r="P58" i="19" s="1"/>
  <c r="O46" i="19"/>
  <c r="O58" i="19" s="1"/>
  <c r="N46" i="19"/>
  <c r="N58" i="19" s="1"/>
  <c r="M46" i="19"/>
  <c r="M58" i="19" s="1"/>
  <c r="K46" i="19"/>
  <c r="K58" i="19" s="1"/>
  <c r="J46" i="19"/>
  <c r="J58" i="19" s="1"/>
  <c r="H46" i="19"/>
  <c r="H58" i="19" s="1"/>
  <c r="G46" i="19"/>
  <c r="G58" i="19" s="1"/>
  <c r="F46" i="19"/>
  <c r="F58" i="19" s="1"/>
  <c r="E46" i="19"/>
  <c r="E58" i="19" s="1"/>
  <c r="D46" i="19"/>
  <c r="AI45" i="19"/>
  <c r="AI44" i="19"/>
  <c r="AI43" i="19"/>
  <c r="AI42" i="19"/>
  <c r="AI41" i="19"/>
  <c r="AI40" i="19"/>
  <c r="AI39" i="19"/>
  <c r="AI38" i="19"/>
  <c r="T46" i="19"/>
  <c r="T58" i="19" s="1"/>
  <c r="AI36" i="19"/>
  <c r="AI35" i="19"/>
  <c r="AI34" i="19"/>
  <c r="AI33" i="19"/>
  <c r="AI32" i="19"/>
  <c r="AI31" i="19"/>
  <c r="AI30" i="19"/>
  <c r="AI29" i="19"/>
  <c r="AI28" i="19"/>
  <c r="AI27" i="19"/>
  <c r="AI26" i="19"/>
  <c r="AI25" i="19"/>
  <c r="AI24" i="19"/>
  <c r="AI23" i="19"/>
  <c r="AI22" i="19"/>
  <c r="L46" i="19"/>
  <c r="L58" i="19" s="1"/>
  <c r="AI21" i="19"/>
  <c r="AI20" i="19"/>
  <c r="AH19" i="19"/>
  <c r="AG19" i="19"/>
  <c r="AF19" i="19"/>
  <c r="AE19" i="19"/>
  <c r="AD19" i="19"/>
  <c r="AC19" i="19"/>
  <c r="AB19" i="19"/>
  <c r="AA19" i="19"/>
  <c r="Z19" i="19"/>
  <c r="Y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AH16" i="19"/>
  <c r="AG16" i="19"/>
  <c r="AE16" i="19"/>
  <c r="AD16" i="19"/>
  <c r="AC16" i="19"/>
  <c r="AB16" i="19"/>
  <c r="AA16" i="19"/>
  <c r="Z16" i="19"/>
  <c r="Y16" i="19"/>
  <c r="X16" i="19"/>
  <c r="W16" i="19"/>
  <c r="V16" i="19"/>
  <c r="U16" i="19"/>
  <c r="T16" i="19"/>
  <c r="S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AI14" i="19"/>
  <c r="AI13" i="19"/>
  <c r="AI12" i="19"/>
  <c r="AI11" i="19"/>
  <c r="AH10" i="19"/>
  <c r="AG10" i="19"/>
  <c r="AF10" i="19"/>
  <c r="AE10" i="19"/>
  <c r="AD10" i="19"/>
  <c r="AC10" i="19"/>
  <c r="AB10" i="19"/>
  <c r="AA10" i="19"/>
  <c r="Z10" i="19"/>
  <c r="Y10" i="19"/>
  <c r="X10" i="19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AI37" i="19" l="1"/>
  <c r="AI15" i="19"/>
  <c r="AI46" i="20"/>
  <c r="AI16" i="20"/>
  <c r="G58" i="20"/>
  <c r="AI58" i="20" s="1"/>
  <c r="I46" i="19"/>
  <c r="I58" i="19" s="1"/>
  <c r="D58" i="19"/>
  <c r="R16" i="19"/>
  <c r="V46" i="19"/>
  <c r="V58" i="19" s="1"/>
  <c r="M34" i="18"/>
  <c r="G14" i="17"/>
  <c r="AI58" i="19" l="1"/>
  <c r="AI16" i="19"/>
  <c r="AI46" i="19"/>
  <c r="V33" i="18"/>
  <c r="T37" i="18"/>
  <c r="S37" i="18"/>
  <c r="S34" i="18"/>
  <c r="L34" i="18" l="1"/>
  <c r="L22" i="18"/>
  <c r="AH57" i="18"/>
  <c r="AG57" i="18"/>
  <c r="AF57" i="18"/>
  <c r="AE57" i="18"/>
  <c r="AD57" i="18"/>
  <c r="AC57" i="18"/>
  <c r="AB57" i="18"/>
  <c r="AA57" i="18"/>
  <c r="Z57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AI56" i="18"/>
  <c r="AI55" i="18"/>
  <c r="AI54" i="18"/>
  <c r="AI53" i="18"/>
  <c r="AI52" i="18"/>
  <c r="AI51" i="18"/>
  <c r="AI50" i="18"/>
  <c r="AI49" i="18"/>
  <c r="AI48" i="18"/>
  <c r="AH47" i="18"/>
  <c r="AG47" i="18"/>
  <c r="AF47" i="18"/>
  <c r="AE47" i="18"/>
  <c r="AD47" i="18"/>
  <c r="AC47" i="18"/>
  <c r="AB47" i="18"/>
  <c r="AA47" i="18"/>
  <c r="Z47" i="18"/>
  <c r="Y47" i="18"/>
  <c r="X47" i="18"/>
  <c r="W47" i="18"/>
  <c r="V47" i="18"/>
  <c r="U47" i="18"/>
  <c r="T47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AH46" i="18"/>
  <c r="AH58" i="18" s="1"/>
  <c r="AG46" i="18"/>
  <c r="AG58" i="18" s="1"/>
  <c r="AF46" i="18"/>
  <c r="AF58" i="18" s="1"/>
  <c r="AE46" i="18"/>
  <c r="AE58" i="18" s="1"/>
  <c r="AD46" i="18"/>
  <c r="AD58" i="18" s="1"/>
  <c r="AC46" i="18"/>
  <c r="AC58" i="18" s="1"/>
  <c r="AB46" i="18"/>
  <c r="AB58" i="18" s="1"/>
  <c r="AA46" i="18"/>
  <c r="AA58" i="18" s="1"/>
  <c r="Z46" i="18"/>
  <c r="Z58" i="18" s="1"/>
  <c r="Y46" i="18"/>
  <c r="Y58" i="18" s="1"/>
  <c r="X46" i="18"/>
  <c r="X58" i="18" s="1"/>
  <c r="W46" i="18"/>
  <c r="W58" i="18" s="1"/>
  <c r="U46" i="18"/>
  <c r="U58" i="18" s="1"/>
  <c r="T46" i="18"/>
  <c r="T58" i="18" s="1"/>
  <c r="S46" i="18"/>
  <c r="S58" i="18" s="1"/>
  <c r="R46" i="18"/>
  <c r="R58" i="18" s="1"/>
  <c r="Q46" i="18"/>
  <c r="Q58" i="18" s="1"/>
  <c r="P46" i="18"/>
  <c r="P58" i="18" s="1"/>
  <c r="O46" i="18"/>
  <c r="O58" i="18" s="1"/>
  <c r="N46" i="18"/>
  <c r="N58" i="18" s="1"/>
  <c r="M46" i="18"/>
  <c r="M58" i="18" s="1"/>
  <c r="L46" i="18"/>
  <c r="L58" i="18" s="1"/>
  <c r="K46" i="18"/>
  <c r="K58" i="18" s="1"/>
  <c r="J46" i="18"/>
  <c r="J58" i="18" s="1"/>
  <c r="I46" i="18"/>
  <c r="I58" i="18" s="1"/>
  <c r="H46" i="18"/>
  <c r="H58" i="18" s="1"/>
  <c r="G46" i="18"/>
  <c r="G58" i="18" s="1"/>
  <c r="F46" i="18"/>
  <c r="F58" i="18" s="1"/>
  <c r="E46" i="18"/>
  <c r="E58" i="18" s="1"/>
  <c r="D46" i="18"/>
  <c r="AI45" i="18"/>
  <c r="AI44" i="18"/>
  <c r="AI43" i="18"/>
  <c r="AI42" i="18"/>
  <c r="AI41" i="18"/>
  <c r="AI40" i="18"/>
  <c r="AI39" i="18"/>
  <c r="AI38" i="18"/>
  <c r="AI37" i="18"/>
  <c r="AI36" i="18"/>
  <c r="AI35" i="18"/>
  <c r="V46" i="18"/>
  <c r="V58" i="18" s="1"/>
  <c r="AI33" i="18"/>
  <c r="AI32" i="18"/>
  <c r="AI31" i="18"/>
  <c r="AI30" i="18"/>
  <c r="AI29" i="18"/>
  <c r="AI28" i="18"/>
  <c r="AI27" i="18"/>
  <c r="AI26" i="18"/>
  <c r="AI25" i="18"/>
  <c r="AI24" i="18"/>
  <c r="AI23" i="18"/>
  <c r="AI22" i="18"/>
  <c r="AI21" i="18"/>
  <c r="AI20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AH16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F16" i="18"/>
  <c r="E16" i="18"/>
  <c r="D16" i="18"/>
  <c r="AI15" i="18"/>
  <c r="G16" i="18"/>
  <c r="AI13" i="18"/>
  <c r="AI12" i="18"/>
  <c r="AI11" i="18"/>
  <c r="AH10" i="18"/>
  <c r="AG10" i="18"/>
  <c r="AF10" i="18"/>
  <c r="AE10" i="18"/>
  <c r="AD10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AI39" i="17"/>
  <c r="AI40" i="17"/>
  <c r="AC28" i="17"/>
  <c r="V34" i="17"/>
  <c r="AI37" i="17"/>
  <c r="H37" i="17"/>
  <c r="H32" i="17"/>
  <c r="AI57" i="18" l="1"/>
  <c r="AI46" i="18"/>
  <c r="AI16" i="18"/>
  <c r="AI34" i="18"/>
  <c r="AI14" i="18"/>
  <c r="D58" i="18"/>
  <c r="AI58" i="18" s="1"/>
  <c r="M34" i="16"/>
  <c r="P48" i="16"/>
  <c r="L34" i="16"/>
  <c r="F25" i="16"/>
  <c r="E24" i="16" l="1"/>
  <c r="W34" i="10"/>
  <c r="N24" i="10"/>
  <c r="AH57" i="17"/>
  <c r="AG57" i="17"/>
  <c r="AF57" i="17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AI56" i="17"/>
  <c r="AI55" i="17"/>
  <c r="AI54" i="17"/>
  <c r="AI53" i="17"/>
  <c r="AI52" i="17"/>
  <c r="AI51" i="17"/>
  <c r="AI50" i="17"/>
  <c r="AI49" i="17"/>
  <c r="AI48" i="17"/>
  <c r="AH47" i="17"/>
  <c r="AG47" i="17"/>
  <c r="AF47" i="17"/>
  <c r="AE47" i="17"/>
  <c r="AD47" i="17"/>
  <c r="AC47" i="17"/>
  <c r="AB47" i="17"/>
  <c r="AA47" i="17"/>
  <c r="Z47" i="17"/>
  <c r="Y47" i="17"/>
  <c r="X47" i="17"/>
  <c r="W47" i="17"/>
  <c r="V47" i="17"/>
  <c r="U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AH46" i="17"/>
  <c r="AH58" i="17" s="1"/>
  <c r="AG46" i="17"/>
  <c r="AG58" i="17" s="1"/>
  <c r="AF46" i="17"/>
  <c r="AF58" i="17" s="1"/>
  <c r="AE46" i="17"/>
  <c r="AE58" i="17" s="1"/>
  <c r="AD46" i="17"/>
  <c r="AD58" i="17" s="1"/>
  <c r="AC46" i="17"/>
  <c r="AC58" i="17" s="1"/>
  <c r="AB46" i="17"/>
  <c r="AB58" i="17" s="1"/>
  <c r="AA46" i="17"/>
  <c r="AA58" i="17" s="1"/>
  <c r="Z46" i="17"/>
  <c r="Z58" i="17" s="1"/>
  <c r="Y46" i="17"/>
  <c r="Y58" i="17" s="1"/>
  <c r="X46" i="17"/>
  <c r="X58" i="17" s="1"/>
  <c r="W46" i="17"/>
  <c r="W58" i="17" s="1"/>
  <c r="V46" i="17"/>
  <c r="V58" i="17" s="1"/>
  <c r="U46" i="17"/>
  <c r="U58" i="17" s="1"/>
  <c r="T46" i="17"/>
  <c r="T58" i="17" s="1"/>
  <c r="S46" i="17"/>
  <c r="S58" i="17" s="1"/>
  <c r="R46" i="17"/>
  <c r="R58" i="17" s="1"/>
  <c r="Q46" i="17"/>
  <c r="Q58" i="17" s="1"/>
  <c r="P46" i="17"/>
  <c r="P58" i="17" s="1"/>
  <c r="O46" i="17"/>
  <c r="O58" i="17" s="1"/>
  <c r="N46" i="17"/>
  <c r="N58" i="17" s="1"/>
  <c r="M46" i="17"/>
  <c r="M58" i="17" s="1"/>
  <c r="L46" i="17"/>
  <c r="L58" i="17" s="1"/>
  <c r="K46" i="17"/>
  <c r="K58" i="17" s="1"/>
  <c r="J46" i="17"/>
  <c r="J58" i="17" s="1"/>
  <c r="I46" i="17"/>
  <c r="I58" i="17" s="1"/>
  <c r="H46" i="17"/>
  <c r="H58" i="17" s="1"/>
  <c r="G46" i="17"/>
  <c r="G58" i="17" s="1"/>
  <c r="F46" i="17"/>
  <c r="F58" i="17" s="1"/>
  <c r="E46" i="17"/>
  <c r="E58" i="17" s="1"/>
  <c r="D46" i="17"/>
  <c r="AI45" i="17"/>
  <c r="AI44" i="17"/>
  <c r="AI43" i="17"/>
  <c r="AI42" i="17"/>
  <c r="AI41" i="17"/>
  <c r="AI38" i="17"/>
  <c r="AI36" i="17"/>
  <c r="AI35" i="17"/>
  <c r="AI34" i="17"/>
  <c r="AI33" i="17"/>
  <c r="AI32" i="17"/>
  <c r="AI31" i="17"/>
  <c r="AI30" i="17"/>
  <c r="AI29" i="17"/>
  <c r="AI28" i="17"/>
  <c r="AI27" i="17"/>
  <c r="AI26" i="17"/>
  <c r="AI25" i="17"/>
  <c r="AI24" i="17"/>
  <c r="AI23" i="17"/>
  <c r="AI22" i="17"/>
  <c r="AI21" i="17"/>
  <c r="AI20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AH16" i="17"/>
  <c r="AG16" i="17"/>
  <c r="AF16" i="17"/>
  <c r="AE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AI15" i="17"/>
  <c r="AI14" i="17"/>
  <c r="AI13" i="17"/>
  <c r="AI12" i="17"/>
  <c r="AI11" i="17"/>
  <c r="AH10" i="17"/>
  <c r="AG10" i="17"/>
  <c r="AF10" i="17"/>
  <c r="AE10" i="17"/>
  <c r="AD10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AI16" i="17" l="1"/>
  <c r="AI46" i="17"/>
  <c r="AI57" i="17"/>
  <c r="D58" i="17"/>
  <c r="AI58" i="17" s="1"/>
  <c r="C17" i="10"/>
  <c r="AH55" i="16" l="1"/>
  <c r="AG55" i="16"/>
  <c r="AF55" i="16"/>
  <c r="AE55" i="16"/>
  <c r="AD55" i="16"/>
  <c r="AC55" i="16"/>
  <c r="AB55" i="16"/>
  <c r="AA55" i="16"/>
  <c r="Z55" i="16"/>
  <c r="Y55" i="16"/>
  <c r="X55" i="16"/>
  <c r="W55" i="16"/>
  <c r="V55" i="16"/>
  <c r="U55" i="16"/>
  <c r="T55" i="16"/>
  <c r="S55" i="16"/>
  <c r="R55" i="16"/>
  <c r="Q55" i="16"/>
  <c r="P55" i="16"/>
  <c r="O55" i="16"/>
  <c r="N55" i="16"/>
  <c r="M55" i="16"/>
  <c r="L55" i="16"/>
  <c r="K55" i="16"/>
  <c r="J55" i="16"/>
  <c r="I55" i="16"/>
  <c r="H55" i="16"/>
  <c r="G55" i="16"/>
  <c r="F55" i="16"/>
  <c r="E55" i="16"/>
  <c r="D55" i="16"/>
  <c r="AI54" i="16"/>
  <c r="AI53" i="16"/>
  <c r="AI52" i="16"/>
  <c r="AI51" i="16"/>
  <c r="AI50" i="16"/>
  <c r="AI49" i="16"/>
  <c r="AI48" i="16"/>
  <c r="AI47" i="16"/>
  <c r="AI46" i="16"/>
  <c r="AH45" i="16"/>
  <c r="AG45" i="16"/>
  <c r="AF45" i="16"/>
  <c r="AE45" i="16"/>
  <c r="AD45" i="16"/>
  <c r="AC45" i="16"/>
  <c r="AB45" i="16"/>
  <c r="AA45" i="16"/>
  <c r="Z45" i="16"/>
  <c r="Y45" i="16"/>
  <c r="X45" i="16"/>
  <c r="W45" i="16"/>
  <c r="V45" i="16"/>
  <c r="U45" i="16"/>
  <c r="T45" i="16"/>
  <c r="S45" i="16"/>
  <c r="R45" i="16"/>
  <c r="Q45" i="16"/>
  <c r="P45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AH44" i="16"/>
  <c r="AH56" i="16" s="1"/>
  <c r="AG44" i="16"/>
  <c r="AG56" i="16" s="1"/>
  <c r="AF44" i="16"/>
  <c r="AF56" i="16" s="1"/>
  <c r="AE44" i="16"/>
  <c r="AE56" i="16" s="1"/>
  <c r="AD44" i="16"/>
  <c r="AD56" i="16" s="1"/>
  <c r="AC44" i="16"/>
  <c r="AC56" i="16" s="1"/>
  <c r="AB44" i="16"/>
  <c r="AB56" i="16" s="1"/>
  <c r="AA44" i="16"/>
  <c r="AA56" i="16" s="1"/>
  <c r="Z44" i="16"/>
  <c r="Z56" i="16" s="1"/>
  <c r="Y44" i="16"/>
  <c r="Y56" i="16" s="1"/>
  <c r="X44" i="16"/>
  <c r="X56" i="16" s="1"/>
  <c r="W44" i="16"/>
  <c r="W56" i="16" s="1"/>
  <c r="V44" i="16"/>
  <c r="V56" i="16" s="1"/>
  <c r="U44" i="16"/>
  <c r="U56" i="16" s="1"/>
  <c r="T44" i="16"/>
  <c r="T56" i="16" s="1"/>
  <c r="S44" i="16"/>
  <c r="S56" i="16" s="1"/>
  <c r="R44" i="16"/>
  <c r="R56" i="16" s="1"/>
  <c r="Q44" i="16"/>
  <c r="Q56" i="16" s="1"/>
  <c r="P44" i="16"/>
  <c r="P56" i="16" s="1"/>
  <c r="O44" i="16"/>
  <c r="O56" i="16" s="1"/>
  <c r="N44" i="16"/>
  <c r="N56" i="16" s="1"/>
  <c r="M44" i="16"/>
  <c r="M56" i="16" s="1"/>
  <c r="L44" i="16"/>
  <c r="L56" i="16" s="1"/>
  <c r="K44" i="16"/>
  <c r="K56" i="16" s="1"/>
  <c r="J44" i="16"/>
  <c r="J56" i="16" s="1"/>
  <c r="I44" i="16"/>
  <c r="I56" i="16" s="1"/>
  <c r="H44" i="16"/>
  <c r="H56" i="16" s="1"/>
  <c r="G44" i="16"/>
  <c r="G56" i="16" s="1"/>
  <c r="F44" i="16"/>
  <c r="F56" i="16" s="1"/>
  <c r="E44" i="16"/>
  <c r="E56" i="16" s="1"/>
  <c r="D44" i="16"/>
  <c r="AI43" i="16"/>
  <c r="AI42" i="16"/>
  <c r="AI41" i="16"/>
  <c r="AI40" i="16"/>
  <c r="AI39" i="16"/>
  <c r="AI38" i="16"/>
  <c r="AI37" i="16"/>
  <c r="AI36" i="16"/>
  <c r="AI35" i="16"/>
  <c r="AI34" i="16"/>
  <c r="AI33" i="16"/>
  <c r="AI32" i="16"/>
  <c r="AI31" i="16"/>
  <c r="AI30" i="16"/>
  <c r="AI29" i="16"/>
  <c r="AI28" i="16"/>
  <c r="AI27" i="16"/>
  <c r="AI26" i="16"/>
  <c r="AI25" i="16"/>
  <c r="AI24" i="16"/>
  <c r="AI23" i="16"/>
  <c r="AI22" i="16"/>
  <c r="AI21" i="16"/>
  <c r="AI20" i="16"/>
  <c r="AH19" i="16"/>
  <c r="AG19" i="16"/>
  <c r="AF19" i="16"/>
  <c r="AE19" i="16"/>
  <c r="AD19" i="16"/>
  <c r="AC19" i="16"/>
  <c r="AB19" i="16"/>
  <c r="AA19" i="16"/>
  <c r="Z19" i="16"/>
  <c r="Y19" i="16"/>
  <c r="X19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AH16" i="16"/>
  <c r="AG16" i="16"/>
  <c r="AF16" i="16"/>
  <c r="AE16" i="16"/>
  <c r="AD16" i="16"/>
  <c r="AC16" i="16"/>
  <c r="AB16" i="16"/>
  <c r="AA16" i="16"/>
  <c r="Z16" i="16"/>
  <c r="Y16" i="16"/>
  <c r="X16" i="16"/>
  <c r="W16" i="16"/>
  <c r="V16" i="16"/>
  <c r="U16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AI15" i="16"/>
  <c r="AI14" i="16"/>
  <c r="AI13" i="16"/>
  <c r="AI12" i="16"/>
  <c r="AI11" i="16"/>
  <c r="AH10" i="16"/>
  <c r="AG10" i="16"/>
  <c r="AF10" i="16"/>
  <c r="AE10" i="16"/>
  <c r="AD10" i="16"/>
  <c r="AC10" i="16"/>
  <c r="AB10" i="16"/>
  <c r="AA10" i="16"/>
  <c r="Z10" i="16"/>
  <c r="Y10" i="16"/>
  <c r="X10" i="16"/>
  <c r="W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AI54" i="10"/>
  <c r="AI53" i="10"/>
  <c r="AI52" i="10"/>
  <c r="AI51" i="10"/>
  <c r="AI50" i="10"/>
  <c r="AI49" i="10"/>
  <c r="AI48" i="10"/>
  <c r="AI47" i="10"/>
  <c r="AI46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AH44" i="10"/>
  <c r="AH56" i="10" s="1"/>
  <c r="AG44" i="10"/>
  <c r="AG56" i="10" s="1"/>
  <c r="AF44" i="10"/>
  <c r="AF56" i="10" s="1"/>
  <c r="AE44" i="10"/>
  <c r="AE56" i="10" s="1"/>
  <c r="AD44" i="10"/>
  <c r="AD56" i="10" s="1"/>
  <c r="AC44" i="10"/>
  <c r="AC56" i="10" s="1"/>
  <c r="AB44" i="10"/>
  <c r="AB56" i="10" s="1"/>
  <c r="AA44" i="10"/>
  <c r="AA56" i="10" s="1"/>
  <c r="Z44" i="10"/>
  <c r="Z56" i="10" s="1"/>
  <c r="Y44" i="10"/>
  <c r="Y56" i="10" s="1"/>
  <c r="X44" i="10"/>
  <c r="X56" i="10" s="1"/>
  <c r="W44" i="10"/>
  <c r="W56" i="10" s="1"/>
  <c r="V44" i="10"/>
  <c r="V56" i="10" s="1"/>
  <c r="U44" i="10"/>
  <c r="U56" i="10" s="1"/>
  <c r="T44" i="10"/>
  <c r="T56" i="10" s="1"/>
  <c r="S44" i="10"/>
  <c r="S56" i="10" s="1"/>
  <c r="R44" i="10"/>
  <c r="R56" i="10" s="1"/>
  <c r="Q44" i="10"/>
  <c r="Q56" i="10" s="1"/>
  <c r="P44" i="10"/>
  <c r="P56" i="10" s="1"/>
  <c r="O44" i="10"/>
  <c r="O56" i="10" s="1"/>
  <c r="N44" i="10"/>
  <c r="N56" i="10" s="1"/>
  <c r="M44" i="10"/>
  <c r="M56" i="10" s="1"/>
  <c r="L44" i="10"/>
  <c r="L56" i="10" s="1"/>
  <c r="K44" i="10"/>
  <c r="K56" i="10" s="1"/>
  <c r="J44" i="10"/>
  <c r="I44" i="10"/>
  <c r="I56" i="10" s="1"/>
  <c r="H44" i="10"/>
  <c r="H56" i="10" s="1"/>
  <c r="G44" i="10"/>
  <c r="G56" i="10" s="1"/>
  <c r="F44" i="10"/>
  <c r="F56" i="10" s="1"/>
  <c r="E44" i="10"/>
  <c r="E56" i="10" s="1"/>
  <c r="D44" i="10"/>
  <c r="D56" i="10" s="1"/>
  <c r="AI43" i="10"/>
  <c r="AI42" i="10"/>
  <c r="AI41" i="10"/>
  <c r="AI40" i="10"/>
  <c r="AI39" i="10"/>
  <c r="AI38" i="10"/>
  <c r="AI37" i="10"/>
  <c r="AI36" i="10"/>
  <c r="AI35" i="10"/>
  <c r="AI34" i="10"/>
  <c r="AI33" i="10"/>
  <c r="AI32" i="10"/>
  <c r="AI31" i="10"/>
  <c r="AI30" i="10"/>
  <c r="AI29" i="10"/>
  <c r="AI28" i="10"/>
  <c r="AI27" i="10"/>
  <c r="AI26" i="10"/>
  <c r="AI25" i="10"/>
  <c r="AI24" i="10"/>
  <c r="AI23" i="10"/>
  <c r="AI22" i="10"/>
  <c r="AI21" i="10"/>
  <c r="AI20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AI15" i="10"/>
  <c r="AI14" i="10"/>
  <c r="AI13" i="10"/>
  <c r="AI12" i="10"/>
  <c r="AI11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AI16" i="16" l="1"/>
  <c r="AI44" i="16"/>
  <c r="AI55" i="16"/>
  <c r="D56" i="16"/>
  <c r="AI56" i="16" s="1"/>
  <c r="AI55" i="10"/>
  <c r="AI44" i="10"/>
  <c r="T16" i="10"/>
  <c r="J56" i="10"/>
  <c r="AI56" i="10" s="1"/>
  <c r="AI16" i="10" l="1"/>
  <c r="C57" i="10" l="1"/>
  <c r="D7" i="10" s="1"/>
  <c r="D17" i="10" s="1"/>
  <c r="D57" i="10" s="1"/>
  <c r="E7" i="10" l="1"/>
  <c r="E17" i="10" s="1"/>
  <c r="E57" i="10" s="1"/>
  <c r="D8" i="10"/>
  <c r="F7" i="10" l="1"/>
  <c r="F17" i="10" s="1"/>
  <c r="F57" i="10" s="1"/>
  <c r="E8" i="10"/>
  <c r="G7" i="10" l="1"/>
  <c r="G17" i="10" s="1"/>
  <c r="G57" i="10" s="1"/>
  <c r="F8" i="10"/>
  <c r="H7" i="10" l="1"/>
  <c r="H17" i="10" s="1"/>
  <c r="H57" i="10" s="1"/>
  <c r="G8" i="10"/>
  <c r="H8" i="10" l="1"/>
  <c r="I7" i="10"/>
  <c r="I17" i="10" s="1"/>
  <c r="I57" i="10" s="1"/>
  <c r="I8" i="10" l="1"/>
  <c r="J7" i="10"/>
  <c r="J17" i="10" s="1"/>
  <c r="J57" i="10" s="1"/>
  <c r="K7" i="10" l="1"/>
  <c r="K17" i="10" s="1"/>
  <c r="K57" i="10" s="1"/>
  <c r="J8" i="10"/>
  <c r="K8" i="10" l="1"/>
  <c r="L7" i="10"/>
  <c r="L17" i="10" s="1"/>
  <c r="L57" i="10" s="1"/>
  <c r="M7" i="10" l="1"/>
  <c r="M17" i="10" s="1"/>
  <c r="M57" i="10" s="1"/>
  <c r="L8" i="10"/>
  <c r="M8" i="10" l="1"/>
  <c r="N7" i="10"/>
  <c r="N17" i="10" s="1"/>
  <c r="N57" i="10" s="1"/>
  <c r="O7" i="10" l="1"/>
  <c r="O17" i="10" s="1"/>
  <c r="O57" i="10" s="1"/>
  <c r="N8" i="10"/>
  <c r="P7" i="10" l="1"/>
  <c r="P17" i="10" s="1"/>
  <c r="P57" i="10" s="1"/>
  <c r="O8" i="10"/>
  <c r="P8" i="10" l="1"/>
  <c r="Q7" i="10"/>
  <c r="Q17" i="10" s="1"/>
  <c r="Q57" i="10" s="1"/>
  <c r="Q8" i="10" l="1"/>
  <c r="R7" i="10"/>
  <c r="R17" i="10" s="1"/>
  <c r="R57" i="10" s="1"/>
  <c r="R8" i="10" l="1"/>
  <c r="S7" i="10"/>
  <c r="S17" i="10" s="1"/>
  <c r="S57" i="10" s="1"/>
  <c r="S8" i="10" l="1"/>
  <c r="T7" i="10"/>
  <c r="T17" i="10" s="1"/>
  <c r="T57" i="10" s="1"/>
  <c r="U7" i="10" l="1"/>
  <c r="U17" i="10" s="1"/>
  <c r="U57" i="10" s="1"/>
  <c r="T8" i="10"/>
  <c r="V7" i="10" l="1"/>
  <c r="V17" i="10" s="1"/>
  <c r="V57" i="10" s="1"/>
  <c r="U8" i="10"/>
  <c r="V8" i="10" l="1"/>
  <c r="W7" i="10"/>
  <c r="W17" i="10" s="1"/>
  <c r="W57" i="10" s="1"/>
  <c r="X7" i="10" l="1"/>
  <c r="X17" i="10" s="1"/>
  <c r="X57" i="10" s="1"/>
  <c r="W8" i="10"/>
  <c r="X8" i="10" l="1"/>
  <c r="Y7" i="10"/>
  <c r="Y17" i="10" s="1"/>
  <c r="Y57" i="10" s="1"/>
  <c r="Z7" i="10" l="1"/>
  <c r="Z17" i="10" s="1"/>
  <c r="Z57" i="10" s="1"/>
  <c r="Y8" i="10"/>
  <c r="AA7" i="10" l="1"/>
  <c r="AA17" i="10" s="1"/>
  <c r="AA57" i="10" s="1"/>
  <c r="Z8" i="10"/>
  <c r="AA8" i="10" l="1"/>
  <c r="AB7" i="10"/>
  <c r="AB17" i="10" s="1"/>
  <c r="AB57" i="10" s="1"/>
  <c r="AC7" i="10" l="1"/>
  <c r="AC17" i="10" s="1"/>
  <c r="AC57" i="10" s="1"/>
  <c r="AB8" i="10"/>
  <c r="AC8" i="10" l="1"/>
  <c r="AD7" i="10"/>
  <c r="AD17" i="10" s="1"/>
  <c r="AD57" i="10" s="1"/>
  <c r="AE7" i="10" l="1"/>
  <c r="AE17" i="10" s="1"/>
  <c r="AE57" i="10" s="1"/>
  <c r="AD8" i="10"/>
  <c r="AF7" i="10" l="1"/>
  <c r="AF17" i="10" s="1"/>
  <c r="AF57" i="10" s="1"/>
  <c r="AE8" i="10"/>
  <c r="AF8" i="10" l="1"/>
  <c r="AG7" i="10"/>
  <c r="AG17" i="10" s="1"/>
  <c r="AG57" i="10" s="1"/>
  <c r="AG8" i="10" l="1"/>
  <c r="AH7" i="10"/>
  <c r="AH17" i="10" s="1"/>
  <c r="AH57" i="10" s="1"/>
  <c r="AH8" i="10" s="1"/>
  <c r="C8" i="16" l="1"/>
  <c r="C17" i="16" s="1"/>
  <c r="C57" i="16" s="1"/>
  <c r="D7" i="16" s="1"/>
  <c r="D17" i="16" s="1"/>
  <c r="D57" i="16" s="1"/>
  <c r="E7" i="16" s="1"/>
  <c r="E17" i="16" s="1"/>
  <c r="E57" i="16" s="1"/>
  <c r="D8" i="16" l="1"/>
  <c r="E8" i="16"/>
  <c r="F7" i="16"/>
  <c r="F17" i="16" s="1"/>
  <c r="F57" i="16" s="1"/>
  <c r="G7" i="16" l="1"/>
  <c r="G17" i="16" s="1"/>
  <c r="G57" i="16" s="1"/>
  <c r="F8" i="16"/>
  <c r="H7" i="16" l="1"/>
  <c r="H17" i="16" s="1"/>
  <c r="H57" i="16" s="1"/>
  <c r="G8" i="16"/>
  <c r="I7" i="16" l="1"/>
  <c r="I17" i="16" s="1"/>
  <c r="I57" i="16" s="1"/>
  <c r="H8" i="16"/>
  <c r="J7" i="16" l="1"/>
  <c r="J17" i="16" s="1"/>
  <c r="J57" i="16" s="1"/>
  <c r="I8" i="16"/>
  <c r="K7" i="16" l="1"/>
  <c r="K17" i="16" s="1"/>
  <c r="K57" i="16" s="1"/>
  <c r="J8" i="16"/>
  <c r="L7" i="16" l="1"/>
  <c r="L17" i="16" s="1"/>
  <c r="L57" i="16" s="1"/>
  <c r="K8" i="16"/>
  <c r="M7" i="16" l="1"/>
  <c r="M17" i="16" s="1"/>
  <c r="M57" i="16" s="1"/>
  <c r="L8" i="16"/>
  <c r="M8" i="16" l="1"/>
  <c r="N7" i="16"/>
  <c r="N17" i="16" s="1"/>
  <c r="N57" i="16" s="1"/>
  <c r="N8" i="16" l="1"/>
  <c r="O7" i="16"/>
  <c r="O17" i="16" s="1"/>
  <c r="O57" i="16" s="1"/>
  <c r="O8" i="16" l="1"/>
  <c r="P7" i="16"/>
  <c r="P17" i="16" s="1"/>
  <c r="P57" i="16" s="1"/>
  <c r="P8" i="16" l="1"/>
  <c r="Q7" i="16"/>
  <c r="Q17" i="16" s="1"/>
  <c r="Q57" i="16" s="1"/>
  <c r="Q8" i="16" l="1"/>
  <c r="R7" i="16"/>
  <c r="R17" i="16" s="1"/>
  <c r="R57" i="16" s="1"/>
  <c r="S7" i="16" l="1"/>
  <c r="S17" i="16" s="1"/>
  <c r="S57" i="16" s="1"/>
  <c r="R8" i="16"/>
  <c r="T7" i="16" l="1"/>
  <c r="T17" i="16" s="1"/>
  <c r="T57" i="16" s="1"/>
  <c r="S8" i="16"/>
  <c r="T8" i="16" l="1"/>
  <c r="U7" i="16"/>
  <c r="U17" i="16" s="1"/>
  <c r="U57" i="16" s="1"/>
  <c r="U8" i="16" l="1"/>
  <c r="V7" i="16"/>
  <c r="V17" i="16" s="1"/>
  <c r="V57" i="16" s="1"/>
  <c r="W7" i="16" l="1"/>
  <c r="W17" i="16" s="1"/>
  <c r="W57" i="16" s="1"/>
  <c r="V8" i="16"/>
  <c r="W8" i="16" l="1"/>
  <c r="X7" i="16"/>
  <c r="X17" i="16" s="1"/>
  <c r="X57" i="16" s="1"/>
  <c r="X8" i="16" l="1"/>
  <c r="Y7" i="16"/>
  <c r="Y17" i="16" s="1"/>
  <c r="Y57" i="16" s="1"/>
  <c r="Z7" i="16" l="1"/>
  <c r="Z17" i="16" s="1"/>
  <c r="Z57" i="16" s="1"/>
  <c r="Y8" i="16"/>
  <c r="AA7" i="16" l="1"/>
  <c r="AA17" i="16" s="1"/>
  <c r="AA57" i="16" s="1"/>
  <c r="Z8" i="16"/>
  <c r="AB7" i="16" l="1"/>
  <c r="AB17" i="16" s="1"/>
  <c r="AB57" i="16" s="1"/>
  <c r="AA8" i="16"/>
  <c r="AC7" i="16" l="1"/>
  <c r="AC17" i="16" s="1"/>
  <c r="AC57" i="16" s="1"/>
  <c r="AB8" i="16"/>
  <c r="AC8" i="16" l="1"/>
  <c r="AD7" i="16"/>
  <c r="AD17" i="16" s="1"/>
  <c r="AD57" i="16" s="1"/>
  <c r="AE7" i="16" l="1"/>
  <c r="AE17" i="16" s="1"/>
  <c r="AE57" i="16" s="1"/>
  <c r="AD8" i="16"/>
  <c r="AF7" i="16" l="1"/>
  <c r="AF17" i="16" s="1"/>
  <c r="AF57" i="16" s="1"/>
  <c r="AE8" i="16"/>
  <c r="AF8" i="16" l="1"/>
  <c r="AG7" i="16"/>
  <c r="AG17" i="16" s="1"/>
  <c r="AG57" i="16" s="1"/>
  <c r="AG8" i="16" l="1"/>
  <c r="AH7" i="16"/>
  <c r="AH17" i="16" s="1"/>
  <c r="AH57" i="16" s="1"/>
  <c r="AH8" i="16" s="1"/>
  <c r="C8" i="17" l="1"/>
  <c r="C17" i="17" s="1"/>
  <c r="C59" i="17" s="1"/>
  <c r="D7" i="17" s="1"/>
  <c r="D17" i="17" s="1"/>
  <c r="D59" i="17" s="1"/>
  <c r="E7" i="17" l="1"/>
  <c r="E17" i="17" s="1"/>
  <c r="E59" i="17" s="1"/>
  <c r="D8" i="17"/>
  <c r="E8" i="17"/>
  <c r="F7" i="17"/>
  <c r="F17" i="17" s="1"/>
  <c r="F59" i="17" s="1"/>
  <c r="F8" i="17" l="1"/>
  <c r="G7" i="17"/>
  <c r="G17" i="17" s="1"/>
  <c r="G59" i="17" s="1"/>
  <c r="H7" i="17" l="1"/>
  <c r="H17" i="17" s="1"/>
  <c r="H59" i="17" s="1"/>
  <c r="G8" i="17"/>
  <c r="I7" i="17" l="1"/>
  <c r="I17" i="17" s="1"/>
  <c r="I59" i="17" s="1"/>
  <c r="H8" i="17"/>
  <c r="J7" i="17" l="1"/>
  <c r="J17" i="17" s="1"/>
  <c r="J59" i="17" s="1"/>
  <c r="I8" i="17"/>
  <c r="K7" i="17" l="1"/>
  <c r="K17" i="17" s="1"/>
  <c r="K59" i="17" s="1"/>
  <c r="J8" i="17"/>
  <c r="K8" i="17" l="1"/>
  <c r="L7" i="17"/>
  <c r="L17" i="17" s="1"/>
  <c r="L59" i="17" s="1"/>
  <c r="M7" i="17" l="1"/>
  <c r="M17" i="17" s="1"/>
  <c r="M59" i="17" s="1"/>
  <c r="L8" i="17"/>
  <c r="M8" i="17" l="1"/>
  <c r="N7" i="17"/>
  <c r="N17" i="17" s="1"/>
  <c r="N59" i="17" s="1"/>
  <c r="O7" i="17" l="1"/>
  <c r="O17" i="17" s="1"/>
  <c r="O59" i="17" s="1"/>
  <c r="N8" i="17"/>
  <c r="O8" i="17" l="1"/>
  <c r="P7" i="17"/>
  <c r="P17" i="17" s="1"/>
  <c r="P59" i="17" s="1"/>
  <c r="P8" i="17" l="1"/>
  <c r="Q7" i="17"/>
  <c r="Q17" i="17" s="1"/>
  <c r="Q59" i="17" s="1"/>
  <c r="Q8" i="17" l="1"/>
  <c r="R7" i="17"/>
  <c r="R17" i="17" s="1"/>
  <c r="R59" i="17" s="1"/>
  <c r="S7" i="17" l="1"/>
  <c r="S17" i="17" s="1"/>
  <c r="S59" i="17" s="1"/>
  <c r="R8" i="17"/>
  <c r="S8" i="17" l="1"/>
  <c r="T7" i="17"/>
  <c r="T17" i="17" s="1"/>
  <c r="T59" i="17" s="1"/>
  <c r="U7" i="17" l="1"/>
  <c r="U17" i="17" s="1"/>
  <c r="U59" i="17" s="1"/>
  <c r="T8" i="17"/>
  <c r="U8" i="17" l="1"/>
  <c r="V7" i="17"/>
  <c r="V17" i="17" s="1"/>
  <c r="V59" i="17" s="1"/>
  <c r="W7" i="17" l="1"/>
  <c r="W17" i="17" s="1"/>
  <c r="W59" i="17" s="1"/>
  <c r="V8" i="17"/>
  <c r="X7" i="17" l="1"/>
  <c r="X17" i="17" s="1"/>
  <c r="X59" i="17" s="1"/>
  <c r="W8" i="17"/>
  <c r="Y7" i="17" l="1"/>
  <c r="Y17" i="17" s="1"/>
  <c r="Y59" i="17" s="1"/>
  <c r="X8" i="17"/>
  <c r="Y8" i="17" l="1"/>
  <c r="Z7" i="17"/>
  <c r="Z17" i="17" s="1"/>
  <c r="Z59" i="17" s="1"/>
  <c r="AA7" i="17" l="1"/>
  <c r="AA17" i="17" s="1"/>
  <c r="AA59" i="17" s="1"/>
  <c r="Z8" i="17"/>
  <c r="AA8" i="17" l="1"/>
  <c r="AB7" i="17"/>
  <c r="AB17" i="17" s="1"/>
  <c r="AB59" i="17" s="1"/>
  <c r="AC7" i="17" l="1"/>
  <c r="AC17" i="17" s="1"/>
  <c r="AC59" i="17" s="1"/>
  <c r="AB8" i="17"/>
  <c r="AC8" i="17" l="1"/>
  <c r="AD7" i="17"/>
  <c r="AD17" i="17" s="1"/>
  <c r="AD59" i="17" s="1"/>
  <c r="AE7" i="17" l="1"/>
  <c r="AE17" i="17" s="1"/>
  <c r="AE59" i="17" s="1"/>
  <c r="AD8" i="17"/>
  <c r="AF7" i="17" l="1"/>
  <c r="AF17" i="17" s="1"/>
  <c r="AF59" i="17" s="1"/>
  <c r="AE8" i="17"/>
  <c r="AG7" i="17" l="1"/>
  <c r="AG17" i="17" s="1"/>
  <c r="AG59" i="17" s="1"/>
  <c r="AF8" i="17"/>
  <c r="AH7" i="17" l="1"/>
  <c r="AH17" i="17" s="1"/>
  <c r="AH59" i="17" s="1"/>
  <c r="AH8" i="17" s="1"/>
  <c r="C8" i="18" s="1"/>
  <c r="C17" i="18" s="1"/>
  <c r="C59" i="18" s="1"/>
  <c r="D7" i="18" s="1"/>
  <c r="D17" i="18" s="1"/>
  <c r="D59" i="18" s="1"/>
  <c r="AG8" i="17"/>
  <c r="D8" i="18" l="1"/>
  <c r="E7" i="18"/>
  <c r="E17" i="18" s="1"/>
  <c r="E59" i="18" s="1"/>
  <c r="E8" i="18" l="1"/>
  <c r="F7" i="18"/>
  <c r="F17" i="18" s="1"/>
  <c r="F59" i="18" s="1"/>
  <c r="G7" i="18" l="1"/>
  <c r="G17" i="18" s="1"/>
  <c r="G59" i="18" s="1"/>
  <c r="F8" i="18"/>
  <c r="H7" i="18" l="1"/>
  <c r="H17" i="18" s="1"/>
  <c r="H59" i="18" s="1"/>
  <c r="G8" i="18"/>
  <c r="H8" i="18" l="1"/>
  <c r="I7" i="18"/>
  <c r="I17" i="18" s="1"/>
  <c r="I59" i="18" s="1"/>
  <c r="J7" i="18" l="1"/>
  <c r="J17" i="18" s="1"/>
  <c r="J59" i="18" s="1"/>
  <c r="I8" i="18"/>
  <c r="K7" i="18" l="1"/>
  <c r="K17" i="18" s="1"/>
  <c r="K59" i="18" s="1"/>
  <c r="J8" i="18"/>
  <c r="L7" i="18" l="1"/>
  <c r="L17" i="18" s="1"/>
  <c r="L59" i="18" s="1"/>
  <c r="K8" i="18"/>
  <c r="L8" i="18" l="1"/>
  <c r="M7" i="18"/>
  <c r="M17" i="18" s="1"/>
  <c r="M59" i="18" s="1"/>
  <c r="N7" i="18" l="1"/>
  <c r="N17" i="18" s="1"/>
  <c r="N59" i="18" s="1"/>
  <c r="M8" i="18"/>
  <c r="N8" i="18" l="1"/>
  <c r="O7" i="18"/>
  <c r="O17" i="18" s="1"/>
  <c r="O59" i="18" s="1"/>
  <c r="P7" i="18" l="1"/>
  <c r="P17" i="18" s="1"/>
  <c r="P59" i="18" s="1"/>
  <c r="O8" i="18"/>
  <c r="P8" i="18" l="1"/>
  <c r="Q7" i="18"/>
  <c r="Q17" i="18" s="1"/>
  <c r="Q59" i="18" s="1"/>
  <c r="R7" i="18" l="1"/>
  <c r="R17" i="18" s="1"/>
  <c r="R59" i="18" s="1"/>
  <c r="Q8" i="18"/>
  <c r="S7" i="18" l="1"/>
  <c r="S17" i="18" s="1"/>
  <c r="S59" i="18" s="1"/>
  <c r="R8" i="18"/>
  <c r="T7" i="18" l="1"/>
  <c r="T17" i="18" s="1"/>
  <c r="T59" i="18" s="1"/>
  <c r="S8" i="18"/>
  <c r="T8" i="18" l="1"/>
  <c r="U7" i="18"/>
  <c r="U17" i="18" s="1"/>
  <c r="U59" i="18" s="1"/>
  <c r="V7" i="18" l="1"/>
  <c r="V17" i="18" s="1"/>
  <c r="V59" i="18" s="1"/>
  <c r="U8" i="18"/>
  <c r="W7" i="18" l="1"/>
  <c r="W17" i="18" s="1"/>
  <c r="W59" i="18" s="1"/>
  <c r="V8" i="18"/>
  <c r="W8" i="18" l="1"/>
  <c r="X7" i="18"/>
  <c r="X17" i="18" s="1"/>
  <c r="X59" i="18" s="1"/>
  <c r="X8" i="18" l="1"/>
  <c r="Y7" i="18"/>
  <c r="Y17" i="18" s="1"/>
  <c r="Y59" i="18" s="1"/>
  <c r="Z7" i="18" l="1"/>
  <c r="Z17" i="18" s="1"/>
  <c r="Z59" i="18" s="1"/>
  <c r="Y8" i="18"/>
  <c r="AA7" i="18" l="1"/>
  <c r="AA17" i="18" s="1"/>
  <c r="AA59" i="18" s="1"/>
  <c r="Z8" i="18"/>
  <c r="AB7" i="18" l="1"/>
  <c r="AB17" i="18" s="1"/>
  <c r="AB59" i="18" s="1"/>
  <c r="AA8" i="18"/>
  <c r="AB8" i="18" l="1"/>
  <c r="AC7" i="18"/>
  <c r="AC17" i="18" s="1"/>
  <c r="AC59" i="18" s="1"/>
  <c r="AC8" i="18" l="1"/>
  <c r="AD7" i="18"/>
  <c r="AD17" i="18" s="1"/>
  <c r="AD59" i="18" s="1"/>
  <c r="AE7" i="18" l="1"/>
  <c r="AE17" i="18" s="1"/>
  <c r="AE59" i="18" s="1"/>
  <c r="AD8" i="18"/>
  <c r="AF7" i="18" l="1"/>
  <c r="AF17" i="18" s="1"/>
  <c r="AF59" i="18" s="1"/>
  <c r="AE8" i="18"/>
  <c r="AG7" i="18" l="1"/>
  <c r="AG17" i="18" s="1"/>
  <c r="AG59" i="18" s="1"/>
  <c r="AF8" i="18"/>
  <c r="AH7" i="18" l="1"/>
  <c r="AH17" i="18" s="1"/>
  <c r="AH59" i="18" s="1"/>
  <c r="AH8" i="18" s="1"/>
  <c r="C8" i="19" s="1"/>
  <c r="C17" i="19" s="1"/>
  <c r="C59" i="19" s="1"/>
  <c r="D7" i="19" s="1"/>
  <c r="D17" i="19" s="1"/>
  <c r="D59" i="19" s="1"/>
  <c r="AG8" i="18"/>
  <c r="E7" i="19" l="1"/>
  <c r="E17" i="19" s="1"/>
  <c r="E59" i="19" s="1"/>
  <c r="D8" i="19"/>
  <c r="F7" i="19" l="1"/>
  <c r="F17" i="19" s="1"/>
  <c r="F59" i="19" s="1"/>
  <c r="E8" i="19"/>
  <c r="G7" i="19" l="1"/>
  <c r="G17" i="19" s="1"/>
  <c r="G59" i="19" s="1"/>
  <c r="F8" i="19"/>
  <c r="G8" i="19" l="1"/>
  <c r="H7" i="19"/>
  <c r="H17" i="19" s="1"/>
  <c r="H59" i="19" s="1"/>
  <c r="I7" i="19" l="1"/>
  <c r="I17" i="19" s="1"/>
  <c r="I59" i="19" s="1"/>
  <c r="H8" i="19"/>
  <c r="J7" i="19" l="1"/>
  <c r="J17" i="19" s="1"/>
  <c r="J59" i="19" s="1"/>
  <c r="I8" i="19"/>
  <c r="K7" i="19" l="1"/>
  <c r="K17" i="19" s="1"/>
  <c r="K59" i="19" s="1"/>
  <c r="J8" i="19"/>
  <c r="L7" i="19" l="1"/>
  <c r="L17" i="19" s="1"/>
  <c r="L59" i="19" s="1"/>
  <c r="K8" i="19"/>
  <c r="L8" i="19" l="1"/>
  <c r="M7" i="19"/>
  <c r="M17" i="19" s="1"/>
  <c r="M59" i="19" s="1"/>
  <c r="N7" i="19" l="1"/>
  <c r="N17" i="19" s="1"/>
  <c r="N59" i="19" s="1"/>
  <c r="M8" i="19"/>
  <c r="O7" i="19" l="1"/>
  <c r="O17" i="19" s="1"/>
  <c r="O59" i="19" s="1"/>
  <c r="N8" i="19"/>
  <c r="O8" i="19" l="1"/>
  <c r="P7" i="19"/>
  <c r="P17" i="19" s="1"/>
  <c r="P59" i="19" s="1"/>
  <c r="Q7" i="19" l="1"/>
  <c r="Q17" i="19" s="1"/>
  <c r="Q59" i="19" s="1"/>
  <c r="P8" i="19"/>
  <c r="R7" i="19" l="1"/>
  <c r="R17" i="19" s="1"/>
  <c r="R59" i="19" s="1"/>
  <c r="Q8" i="19"/>
  <c r="S7" i="19" l="1"/>
  <c r="S17" i="19" s="1"/>
  <c r="S59" i="19" s="1"/>
  <c r="R8" i="19"/>
  <c r="S8" i="19" l="1"/>
  <c r="T7" i="19"/>
  <c r="T17" i="19" s="1"/>
  <c r="T59" i="19" s="1"/>
  <c r="T8" i="19" l="1"/>
  <c r="U7" i="19"/>
  <c r="U17" i="19" s="1"/>
  <c r="U59" i="19" s="1"/>
  <c r="U8" i="19" l="1"/>
  <c r="V7" i="19"/>
  <c r="V17" i="19" s="1"/>
  <c r="V59" i="19" s="1"/>
  <c r="W7" i="19" l="1"/>
  <c r="W17" i="19" s="1"/>
  <c r="W59" i="19" s="1"/>
  <c r="V8" i="19"/>
  <c r="W8" i="19" l="1"/>
  <c r="X7" i="19"/>
  <c r="X17" i="19" s="1"/>
  <c r="X59" i="19" s="1"/>
  <c r="Y7" i="19" l="1"/>
  <c r="Y17" i="19" s="1"/>
  <c r="Y59" i="19" s="1"/>
  <c r="X8" i="19"/>
  <c r="Z7" i="19" l="1"/>
  <c r="Z17" i="19" s="1"/>
  <c r="Z59" i="19" s="1"/>
  <c r="Y8" i="19"/>
  <c r="AA7" i="19" l="1"/>
  <c r="AA17" i="19" s="1"/>
  <c r="AA59" i="19" s="1"/>
  <c r="Z8" i="19"/>
  <c r="AB7" i="19" l="1"/>
  <c r="AB17" i="19" s="1"/>
  <c r="AB59" i="19" s="1"/>
  <c r="AA8" i="19"/>
  <c r="AC7" i="19" l="1"/>
  <c r="AC17" i="19" s="1"/>
  <c r="AC59" i="19" s="1"/>
  <c r="AB8" i="19"/>
  <c r="AD7" i="19" l="1"/>
  <c r="AD17" i="19" s="1"/>
  <c r="AD59" i="19" s="1"/>
  <c r="AC8" i="19"/>
  <c r="AE7" i="19" l="1"/>
  <c r="AE17" i="19" s="1"/>
  <c r="AE59" i="19" s="1"/>
  <c r="AD8" i="19"/>
  <c r="AE8" i="19" l="1"/>
  <c r="AF7" i="19"/>
  <c r="AF17" i="19" s="1"/>
  <c r="AF59" i="19" s="1"/>
  <c r="AG7" i="19" l="1"/>
  <c r="AG17" i="19" s="1"/>
  <c r="AG59" i="19" s="1"/>
  <c r="AF8" i="19"/>
  <c r="AH7" i="19" l="1"/>
  <c r="AH17" i="19" s="1"/>
  <c r="AH59" i="19" s="1"/>
  <c r="AH8" i="19" s="1"/>
  <c r="C8" i="20" s="1"/>
  <c r="C17" i="20" s="1"/>
  <c r="C59" i="20" s="1"/>
  <c r="D7" i="20" s="1"/>
  <c r="D17" i="20" s="1"/>
  <c r="D59" i="20" s="1"/>
  <c r="AG8" i="19"/>
  <c r="E7" i="20" l="1"/>
  <c r="E17" i="20" s="1"/>
  <c r="E59" i="20" s="1"/>
  <c r="D8" i="20"/>
  <c r="E8" i="20" l="1"/>
  <c r="F7" i="20"/>
  <c r="F17" i="20" s="1"/>
  <c r="F59" i="20" s="1"/>
  <c r="G7" i="20" l="1"/>
  <c r="G17" i="20" s="1"/>
  <c r="G59" i="20" s="1"/>
  <c r="F8" i="20"/>
  <c r="H7" i="20" l="1"/>
  <c r="H17" i="20" s="1"/>
  <c r="H59" i="20" s="1"/>
  <c r="G8" i="20"/>
  <c r="H8" i="20" l="1"/>
  <c r="I7" i="20"/>
  <c r="I17" i="20" s="1"/>
  <c r="I59" i="20" s="1"/>
  <c r="J7" i="20" l="1"/>
  <c r="J17" i="20" s="1"/>
  <c r="J59" i="20" s="1"/>
  <c r="I8" i="20"/>
  <c r="K7" i="20" l="1"/>
  <c r="K17" i="20" s="1"/>
  <c r="K59" i="20" s="1"/>
  <c r="J8" i="20"/>
  <c r="K8" i="20" l="1"/>
  <c r="L7" i="20"/>
  <c r="L17" i="20" s="1"/>
  <c r="L59" i="20" s="1"/>
  <c r="L8" i="20" l="1"/>
  <c r="M7" i="20"/>
  <c r="M17" i="20" s="1"/>
  <c r="M59" i="20" s="1"/>
  <c r="M8" i="20" l="1"/>
  <c r="N7" i="20"/>
  <c r="N17" i="20" s="1"/>
  <c r="N59" i="20" s="1"/>
  <c r="O7" i="20" l="1"/>
  <c r="O17" i="20" s="1"/>
  <c r="O59" i="20" s="1"/>
  <c r="N8" i="20"/>
  <c r="P7" i="20" l="1"/>
  <c r="P17" i="20" s="1"/>
  <c r="P59" i="20" s="1"/>
  <c r="O8" i="20"/>
  <c r="P8" i="20" l="1"/>
  <c r="Q7" i="20"/>
  <c r="Q17" i="20" s="1"/>
  <c r="Q59" i="20" s="1"/>
  <c r="R7" i="20" l="1"/>
  <c r="R17" i="20" s="1"/>
  <c r="R59" i="20" s="1"/>
  <c r="Q8" i="20"/>
  <c r="S7" i="20" l="1"/>
  <c r="S17" i="20" s="1"/>
  <c r="S59" i="20" s="1"/>
  <c r="R8" i="20"/>
  <c r="S8" i="20" l="1"/>
  <c r="T7" i="20"/>
  <c r="T17" i="20" s="1"/>
  <c r="T59" i="20" s="1"/>
  <c r="U7" i="20" l="1"/>
  <c r="U17" i="20" s="1"/>
  <c r="U59" i="20" s="1"/>
  <c r="T8" i="20"/>
  <c r="V7" i="20" l="1"/>
  <c r="V17" i="20" s="1"/>
  <c r="V59" i="20" s="1"/>
  <c r="U8" i="20"/>
  <c r="W7" i="20" l="1"/>
  <c r="W17" i="20" s="1"/>
  <c r="W59" i="20" s="1"/>
  <c r="V8" i="20"/>
  <c r="X7" i="20" l="1"/>
  <c r="X17" i="20" s="1"/>
  <c r="X59" i="20" s="1"/>
  <c r="W8" i="20"/>
  <c r="X8" i="20" l="1"/>
  <c r="Y7" i="20"/>
  <c r="Y17" i="20" s="1"/>
  <c r="Y59" i="20" s="1"/>
  <c r="Z7" i="20" l="1"/>
  <c r="Z17" i="20" s="1"/>
  <c r="Z59" i="20" s="1"/>
  <c r="Y8" i="20"/>
  <c r="AA7" i="20" l="1"/>
  <c r="AA17" i="20" s="1"/>
  <c r="AA59" i="20" s="1"/>
  <c r="Z8" i="20"/>
  <c r="AB7" i="20" l="1"/>
  <c r="AB17" i="20" s="1"/>
  <c r="AB59" i="20" s="1"/>
  <c r="AA8" i="20"/>
  <c r="AB8" i="20" l="1"/>
  <c r="AC7" i="20"/>
  <c r="AC17" i="20" s="1"/>
  <c r="AC59" i="20" s="1"/>
  <c r="AD7" i="20" l="1"/>
  <c r="AD17" i="20" s="1"/>
  <c r="AD59" i="20" s="1"/>
  <c r="AC8" i="20"/>
  <c r="AE7" i="20" l="1"/>
  <c r="AE17" i="20" s="1"/>
  <c r="AE59" i="20" s="1"/>
  <c r="AD8" i="20"/>
  <c r="AF7" i="20" l="1"/>
  <c r="AF17" i="20" s="1"/>
  <c r="AF59" i="20" s="1"/>
  <c r="AE8" i="20"/>
  <c r="AF8" i="20" l="1"/>
  <c r="AG7" i="20"/>
  <c r="AG17" i="20" s="1"/>
  <c r="AG59" i="20" s="1"/>
  <c r="AH7" i="20" l="1"/>
  <c r="AH17" i="20" s="1"/>
  <c r="AH59" i="20" s="1"/>
  <c r="AH8" i="20" s="1"/>
  <c r="C8" i="21" s="1"/>
  <c r="C17" i="21" s="1"/>
  <c r="C59" i="21" s="1"/>
  <c r="D7" i="21" s="1"/>
  <c r="D17" i="21" s="1"/>
  <c r="D59" i="21" s="1"/>
  <c r="AG8" i="20"/>
  <c r="E7" i="21" l="1"/>
  <c r="E17" i="21" s="1"/>
  <c r="E59" i="21" s="1"/>
  <c r="D8" i="21"/>
  <c r="F7" i="21" l="1"/>
  <c r="F17" i="21" s="1"/>
  <c r="F59" i="21" s="1"/>
  <c r="E8" i="21"/>
  <c r="G7" i="21" l="1"/>
  <c r="G17" i="21" s="1"/>
  <c r="G59" i="21" s="1"/>
  <c r="F8" i="21"/>
  <c r="H7" i="21" l="1"/>
  <c r="H17" i="21" s="1"/>
  <c r="H59" i="21" s="1"/>
  <c r="G8" i="21"/>
  <c r="I7" i="21" l="1"/>
  <c r="I17" i="21" s="1"/>
  <c r="I59" i="21" s="1"/>
  <c r="H8" i="21"/>
  <c r="J7" i="21" l="1"/>
  <c r="J17" i="21" s="1"/>
  <c r="J59" i="21" s="1"/>
  <c r="I8" i="21"/>
  <c r="J8" i="21" l="1"/>
  <c r="K7" i="21"/>
  <c r="K17" i="21" s="1"/>
  <c r="K59" i="21" s="1"/>
  <c r="L7" i="21" l="1"/>
  <c r="L17" i="21" s="1"/>
  <c r="L59" i="21" s="1"/>
  <c r="K8" i="21"/>
  <c r="L8" i="21" l="1"/>
  <c r="M7" i="21"/>
  <c r="M17" i="21" s="1"/>
  <c r="M59" i="21" s="1"/>
  <c r="M8" i="21" l="1"/>
  <c r="N7" i="21"/>
  <c r="N17" i="21" s="1"/>
  <c r="N59" i="21" s="1"/>
  <c r="N8" i="21" l="1"/>
  <c r="O7" i="21"/>
  <c r="O17" i="21" s="1"/>
  <c r="O59" i="21" s="1"/>
  <c r="O8" i="21" l="1"/>
  <c r="P7" i="21"/>
  <c r="P17" i="21" s="1"/>
  <c r="P59" i="21" s="1"/>
  <c r="Q7" i="21" l="1"/>
  <c r="Q17" i="21" s="1"/>
  <c r="Q59" i="21" s="1"/>
  <c r="P8" i="21"/>
  <c r="R7" i="21" l="1"/>
  <c r="R17" i="21" s="1"/>
  <c r="R59" i="21" s="1"/>
  <c r="Q8" i="21"/>
  <c r="R8" i="21" l="1"/>
  <c r="S7" i="21"/>
  <c r="S17" i="21" s="1"/>
  <c r="S59" i="21" s="1"/>
  <c r="T7" i="21" l="1"/>
  <c r="T17" i="21" s="1"/>
  <c r="T59" i="21" s="1"/>
  <c r="S8" i="21"/>
  <c r="U7" i="21" l="1"/>
  <c r="U17" i="21" s="1"/>
  <c r="U59" i="21" s="1"/>
  <c r="T8" i="21"/>
  <c r="V7" i="21" l="1"/>
  <c r="V17" i="21" s="1"/>
  <c r="V59" i="21" s="1"/>
  <c r="U8" i="21"/>
  <c r="V8" i="21" l="1"/>
  <c r="W7" i="21"/>
  <c r="W17" i="21" s="1"/>
  <c r="W59" i="21" s="1"/>
  <c r="W8" i="21" l="1"/>
  <c r="X7" i="21"/>
  <c r="X17" i="21" s="1"/>
  <c r="X59" i="21" s="1"/>
  <c r="Y7" i="21" l="1"/>
  <c r="Y17" i="21" s="1"/>
  <c r="Y59" i="21" s="1"/>
  <c r="X8" i="21"/>
  <c r="Z7" i="21" l="1"/>
  <c r="Z17" i="21" s="1"/>
  <c r="Z59" i="21" s="1"/>
  <c r="Y8" i="21"/>
  <c r="Z8" i="21" l="1"/>
  <c r="AA7" i="21"/>
  <c r="AA17" i="21" s="1"/>
  <c r="AA59" i="21" s="1"/>
  <c r="AB7" i="21" l="1"/>
  <c r="AB17" i="21" s="1"/>
  <c r="AB59" i="21" s="1"/>
  <c r="AA8" i="21"/>
  <c r="AC7" i="21" l="1"/>
  <c r="AC17" i="21" s="1"/>
  <c r="AC59" i="21" s="1"/>
  <c r="AB8" i="21"/>
  <c r="AC8" i="21" l="1"/>
  <c r="AD7" i="21"/>
  <c r="AD17" i="21" s="1"/>
  <c r="AD59" i="21" s="1"/>
  <c r="AE7" i="21" l="1"/>
  <c r="AE17" i="21" s="1"/>
  <c r="AE59" i="21" s="1"/>
  <c r="AD8" i="21"/>
  <c r="AF7" i="21" l="1"/>
  <c r="AF17" i="21" s="1"/>
  <c r="AF59" i="21" s="1"/>
  <c r="AE8" i="21"/>
  <c r="AG7" i="21" l="1"/>
  <c r="AG17" i="21" s="1"/>
  <c r="AG59" i="21" s="1"/>
  <c r="AF8" i="21"/>
  <c r="AH7" i="21" l="1"/>
  <c r="AH17" i="21" s="1"/>
  <c r="AH59" i="21" s="1"/>
  <c r="AH8" i="21" s="1"/>
  <c r="AG8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Piero Gritti</author>
  </authors>
  <commentList>
    <comment ref="W15" authorId="0" shapeId="0" xr:uid="{B3F7C551-055B-E64C-B43C-FE442FED21C9}">
      <text>
        <r>
          <rPr>
            <b/>
            <sz val="10"/>
            <color rgb="FF000000"/>
            <rFont val="Tahoma"/>
            <family val="2"/>
          </rPr>
          <t>Piero Gritti: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prestamo RENATA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Piero Gritti</author>
  </authors>
  <commentList>
    <comment ref="AC15" authorId="0" shapeId="0" xr:uid="{988DB71A-6F13-C949-8B86-3FB9E69E3201}">
      <text>
        <r>
          <rPr>
            <b/>
            <sz val="10"/>
            <color rgb="FF000000"/>
            <rFont val="Tahoma"/>
            <family val="2"/>
          </rPr>
          <t>Piero Gritti: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BOLETA GAR. WOM</t>
        </r>
      </text>
    </comment>
    <comment ref="H22" authorId="0" shapeId="0" xr:uid="{CCC21EC4-7BE9-CA43-B7E5-1B4585C3A040}">
      <text>
        <r>
          <rPr>
            <b/>
            <sz val="10"/>
            <color rgb="FF000000"/>
            <rFont val="Tahoma"/>
            <family val="2"/>
          </rPr>
          <t>Piero Gritti: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FINIQUITOS G21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Piero Gritti</author>
  </authors>
  <commentList>
    <comment ref="J15" authorId="0" shapeId="0" xr:uid="{018C20F6-05AB-FA42-BD12-86F5C7838B67}">
      <text>
        <r>
          <rPr>
            <b/>
            <sz val="10"/>
            <color rgb="FF000000"/>
            <rFont val="Tahoma"/>
            <family val="2"/>
          </rPr>
          <t>Piero Gritti: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prestamos pg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Piero Gritti</author>
  </authors>
  <commentList>
    <comment ref="P14" authorId="0" shapeId="0" xr:uid="{F0F9B88B-2D82-344C-91B3-7AA9A9FE6630}">
      <text>
        <r>
          <rPr>
            <b/>
            <sz val="10"/>
            <color rgb="FF000000"/>
            <rFont val="Tahoma"/>
            <family val="2"/>
          </rPr>
          <t>Piero Gritti: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PRESTAMOS SANTA RENATA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Piero Gritti</author>
  </authors>
  <commentList>
    <comment ref="AB43" authorId="0" shapeId="0" xr:uid="{C57CEF42-B354-254E-AFC8-0BD0C55064FA}">
      <text>
        <r>
          <rPr>
            <b/>
            <sz val="10"/>
            <color rgb="FF000000"/>
            <rFont val="Tahoma"/>
            <family val="2"/>
          </rPr>
          <t>Piero Gritti: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convenio TGR</t>
        </r>
      </text>
    </comment>
  </commentList>
</comments>
</file>

<file path=xl/sharedStrings.xml><?xml version="1.0" encoding="utf-8"?>
<sst xmlns="http://schemas.openxmlformats.org/spreadsheetml/2006/main" count="375" uniqueCount="63">
  <si>
    <t>Proyección de flujo de efectivo</t>
  </si>
  <si>
    <t xml:space="preserve">Inversiones San Martino Ltda. </t>
  </si>
  <si>
    <t>Fecha de inicio</t>
  </si>
  <si>
    <t>Mínimo de alerta de saldo de efectivo</t>
  </si>
  <si>
    <t>Inicio</t>
  </si>
  <si>
    <t>Total</t>
  </si>
  <si>
    <t>INGRESOS</t>
  </si>
  <si>
    <t xml:space="preserve"> </t>
  </si>
  <si>
    <t>Total de efectivo disponible</t>
  </si>
  <si>
    <t>EGRESOS</t>
  </si>
  <si>
    <t>SUBTOTAL</t>
  </si>
  <si>
    <t>G21</t>
  </si>
  <si>
    <t>IVA</t>
  </si>
  <si>
    <t>VARIOS</t>
  </si>
  <si>
    <t>CAJAS CHICAS</t>
  </si>
  <si>
    <t>Efectivo disponible a principios del día</t>
  </si>
  <si>
    <t>Efectivo disponible finales del días</t>
  </si>
  <si>
    <t>Efectivo disponible a finales del día</t>
  </si>
  <si>
    <t>CREDITOS</t>
  </si>
  <si>
    <t>CREDITOS PERSONALES</t>
  </si>
  <si>
    <t>SEGUROS VARIOS</t>
  </si>
  <si>
    <t>CONTRIBUCIONES</t>
  </si>
  <si>
    <t>SUELDOS G21</t>
  </si>
  <si>
    <t>IMPOSICIONES G21</t>
  </si>
  <si>
    <t>SUELDOS OF. CENTRAL</t>
  </si>
  <si>
    <t>IMPOSICIONES OF. CENTRAL</t>
  </si>
  <si>
    <t>COSTOS G21</t>
  </si>
  <si>
    <t>GASTOS FIJOS OF. CENTRAL</t>
  </si>
  <si>
    <t>CRÉDITOS Y LEASING</t>
  </si>
  <si>
    <t>LEASING ISR ITAU</t>
  </si>
  <si>
    <t>CRÉDITO ISR SCO</t>
  </si>
  <si>
    <t>LEASING ISF ITAU</t>
  </si>
  <si>
    <t>CONTADOR</t>
  </si>
  <si>
    <t>INGRESOS TOTALES</t>
  </si>
  <si>
    <t>EGRESOS TOTALES</t>
  </si>
  <si>
    <t>LEASING ISR SCO</t>
  </si>
  <si>
    <t>CECILIA VENEGAS</t>
  </si>
  <si>
    <t>SUELDOS WOM01</t>
  </si>
  <si>
    <t>IMPOSICIONES WOM01</t>
  </si>
  <si>
    <t>COSTOS WOM01</t>
  </si>
  <si>
    <t>SM VARIOS</t>
  </si>
  <si>
    <t>SM FINIQUITOS</t>
  </si>
  <si>
    <t>WOM01</t>
  </si>
  <si>
    <t>CHEQUES</t>
  </si>
  <si>
    <t>SM SUELDOS</t>
  </si>
  <si>
    <t>ARRIENDOS MAQ</t>
  </si>
  <si>
    <t>LÍNEA DE CRÉDITO CGL ITAU</t>
  </si>
  <si>
    <t>TARJETA DE CRÉDITO BICE</t>
  </si>
  <si>
    <t>PRESTAMOS</t>
  </si>
  <si>
    <t>ARRIENDO G21</t>
  </si>
  <si>
    <t>WOM02</t>
  </si>
  <si>
    <t>COSTOS WOM02</t>
  </si>
  <si>
    <t>FINIQUITOS</t>
  </si>
  <si>
    <t>BOLETA GARANTÍA SM ELQUI</t>
  </si>
  <si>
    <t>SUELDOS WOM02</t>
  </si>
  <si>
    <t>IMPOSICIONES WOM02</t>
  </si>
  <si>
    <t>PG</t>
  </si>
  <si>
    <t>FACT SF</t>
  </si>
  <si>
    <t>SUELDOS ARRIENDOS</t>
  </si>
  <si>
    <t>IMPOSICIONES ARRIENDOS</t>
  </si>
  <si>
    <t>COSTOS ARRIENDOS</t>
  </si>
  <si>
    <t>DEV. PG</t>
  </si>
  <si>
    <t>COSTO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</si>
</sst>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#,##0.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 tint="0.249977111117893"/>
      <name val="Calibri Light"/>
      <family val="2"/>
      <scheme val="maj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b/>
      <sz val="14"/>
      <color theme="0" tint="-0.249977111117893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lightUp">
        <bgColor theme="0" tint="-0.249977111117893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0" fontId="7" fillId="0" borderId="0" xfId="0" applyFont="1"/>
    <xf numFmtId="0" fontId="3" fillId="0" borderId="0" xfId="0" applyFont="1"/>
    <xf numFmtId="0" fontId="4" fillId="0" borderId="0" xfId="0" applyFont="1"/>
    <xf numFmtId="0" fontId="4" fillId="0" borderId="3" xfId="0" applyFont="1" applyBorder="1"/>
    <xf numFmtId="3" fontId="3" fillId="0" borderId="2" xfId="0" applyNumberFormat="1" applyFont="1" applyBorder="1" applyAlignment="1" applyProtection="1">
      <alignment wrapText="1"/>
      <protection locked="0"/>
    </xf>
    <xf numFmtId="3" fontId="8" fillId="0" borderId="0" xfId="0" applyNumberFormat="1" applyFont="1"/>
    <xf numFmtId="3" fontId="3" fillId="0" borderId="1" xfId="0" applyNumberFormat="1" applyFont="1" applyBorder="1" applyAlignment="1" applyProtection="1">
      <alignment wrapText="1"/>
      <protection locked="0"/>
    </xf>
    <xf numFmtId="3" fontId="3" fillId="4" borderId="1" xfId="0" applyNumberFormat="1" applyFont="1" applyFill="1" applyBorder="1" applyAlignment="1">
      <alignment wrapText="1"/>
    </xf>
    <xf numFmtId="0" fontId="4" fillId="0" borderId="6" xfId="0" applyFont="1" applyBorder="1"/>
    <xf numFmtId="0" fontId="4" fillId="0" borderId="4" xfId="0" applyFont="1" applyBorder="1"/>
    <xf numFmtId="0" fontId="5" fillId="2" borderId="1" xfId="0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wrapText="1"/>
    </xf>
    <xf numFmtId="14" fontId="3" fillId="0" borderId="5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3" fillId="0" borderId="1" xfId="0" applyFont="1" applyBorder="1"/>
    <xf numFmtId="0" fontId="4" fillId="5" borderId="1" xfId="0" applyFont="1" applyFill="1" applyBorder="1"/>
    <xf numFmtId="0" fontId="4" fillId="0" borderId="1" xfId="0" applyFont="1" applyBorder="1"/>
    <xf numFmtId="165" fontId="3" fillId="3" borderId="1" xfId="0" applyNumberFormat="1" applyFont="1" applyFill="1" applyBorder="1" applyAlignment="1">
      <alignment wrapText="1"/>
    </xf>
    <xf numFmtId="165" fontId="3" fillId="0" borderId="1" xfId="0" applyNumberFormat="1" applyFont="1" applyBorder="1" applyAlignment="1" applyProtection="1">
      <alignment wrapText="1"/>
      <protection locked="0"/>
    </xf>
    <xf numFmtId="165" fontId="4" fillId="3" borderId="1" xfId="0" applyNumberFormat="1" applyFont="1" applyFill="1" applyBorder="1" applyAlignment="1">
      <alignment wrapText="1"/>
    </xf>
    <xf numFmtId="165" fontId="3" fillId="4" borderId="1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4" fillId="0" borderId="7" xfId="0" applyFont="1" applyBorder="1"/>
    <xf numFmtId="0" fontId="3" fillId="0" borderId="7" xfId="0" applyFont="1" applyBorder="1" applyAlignment="1">
      <alignment wrapText="1"/>
    </xf>
    <xf numFmtId="0" fontId="5" fillId="2" borderId="1" xfId="0" applyFont="1" applyFill="1" applyBorder="1"/>
    <xf numFmtId="1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6" fillId="5" borderId="1" xfId="0" applyFont="1" applyFill="1" applyBorder="1"/>
    <xf numFmtId="165" fontId="3" fillId="0" borderId="1" xfId="0" applyNumberFormat="1" applyFont="1" applyBorder="1" applyAlignment="1">
      <alignment wrapText="1"/>
    </xf>
    <xf numFmtId="1" fontId="8" fillId="2" borderId="1" xfId="1" applyNumberFormat="1" applyFont="1" applyFill="1" applyBorder="1" applyAlignment="1">
      <alignment horizontal="center" wrapText="1"/>
    </xf>
    <xf numFmtId="165" fontId="3" fillId="7" borderId="1" xfId="0" applyNumberFormat="1" applyFont="1" applyFill="1" applyBorder="1" applyAlignment="1" applyProtection="1">
      <alignment wrapText="1"/>
      <protection locked="0"/>
    </xf>
    <xf numFmtId="165" fontId="3" fillId="7" borderId="1" xfId="0" applyNumberFormat="1" applyFont="1" applyFill="1" applyBorder="1" applyAlignment="1">
      <alignment wrapText="1"/>
    </xf>
    <xf numFmtId="0" fontId="4" fillId="6" borderId="1" xfId="0" applyFont="1" applyFill="1" applyBorder="1"/>
    <xf numFmtId="3" fontId="9" fillId="8" borderId="1" xfId="0" applyNumberFormat="1" applyFont="1" applyFill="1" applyBorder="1" applyAlignment="1">
      <alignment wrapText="1"/>
    </xf>
    <xf numFmtId="165" fontId="4" fillId="6" borderId="1" xfId="0" applyNumberFormat="1" applyFont="1" applyFill="1" applyBorder="1" applyAlignment="1" applyProtection="1">
      <alignment wrapText="1"/>
      <protection locked="0"/>
    </xf>
    <xf numFmtId="165" fontId="4" fillId="6" borderId="1" xfId="0" applyNumberFormat="1" applyFont="1" applyFill="1" applyBorder="1" applyAlignment="1">
      <alignment wrapText="1"/>
    </xf>
    <xf numFmtId="0" fontId="3" fillId="8" borderId="1" xfId="0" applyFont="1" applyFill="1" applyBorder="1" applyAlignment="1">
      <alignment wrapText="1"/>
    </xf>
    <xf numFmtId="0" fontId="3" fillId="0" borderId="5" xfId="0" applyFont="1" applyBorder="1"/>
    <xf numFmtId="0" fontId="3" fillId="9" borderId="0" xfId="0" applyFont="1" applyFill="1"/>
    <xf numFmtId="3" fontId="3" fillId="4" borderId="5" xfId="0" applyNumberFormat="1" applyFont="1" applyFill="1" applyBorder="1" applyAlignment="1">
      <alignment wrapText="1"/>
    </xf>
    <xf numFmtId="165" fontId="3" fillId="0" borderId="5" xfId="0" applyNumberFormat="1" applyFont="1" applyBorder="1" applyAlignment="1" applyProtection="1">
      <alignment wrapText="1"/>
      <protection locked="0"/>
    </xf>
    <xf numFmtId="0" fontId="4" fillId="6" borderId="5" xfId="0" applyFont="1" applyFill="1" applyBorder="1"/>
    <xf numFmtId="3" fontId="9" fillId="8" borderId="5" xfId="0" applyNumberFormat="1" applyFont="1" applyFill="1" applyBorder="1" applyAlignment="1">
      <alignment wrapText="1"/>
    </xf>
    <xf numFmtId="165" fontId="4" fillId="6" borderId="5" xfId="0" applyNumberFormat="1" applyFont="1" applyFill="1" applyBorder="1" applyAlignment="1">
      <alignment wrapText="1"/>
    </xf>
    <xf numFmtId="0" fontId="4" fillId="9" borderId="0" xfId="0" applyFont="1" applyFill="1"/>
    <xf numFmtId="165" fontId="3" fillId="10" borderId="1" xfId="0" applyNumberFormat="1" applyFont="1" applyFill="1" applyBorder="1" applyAlignment="1" applyProtection="1">
      <alignment wrapText="1"/>
      <protection locked="0"/>
    </xf>
    <xf numFmtId="165" fontId="3" fillId="10" borderId="1" xfId="0" applyNumberFormat="1" applyFont="1" applyFill="1" applyBorder="1" applyAlignment="1">
      <alignment wrapText="1"/>
    </xf>
    <xf numFmtId="165" fontId="3" fillId="10" borderId="5" xfId="0" applyNumberFormat="1" applyFont="1" applyFill="1" applyBorder="1" applyAlignment="1" applyProtection="1">
      <alignment wrapText="1"/>
      <protection locked="0"/>
    </xf>
    <xf numFmtId="165" fontId="3" fillId="11" borderId="1" xfId="0" applyNumberFormat="1" applyFont="1" applyFill="1" applyBorder="1" applyAlignment="1" applyProtection="1">
      <alignment wrapText="1"/>
      <protection locked="0"/>
    </xf>
    <xf numFmtId="165" fontId="3" fillId="12" borderId="1" xfId="0" applyNumberFormat="1" applyFont="1" applyFill="1" applyBorder="1" applyAlignment="1" applyProtection="1">
      <alignment wrapText="1"/>
      <protection locked="0"/>
    </xf>
    <xf numFmtId="165" fontId="3" fillId="0" borderId="1" xfId="0" applyNumberFormat="1" applyFont="1" applyFill="1" applyBorder="1" applyAlignment="1" applyProtection="1">
      <alignment wrapText="1"/>
      <protection locked="0"/>
    </xf>
    <xf numFmtId="165" fontId="3" fillId="0" borderId="5" xfId="0" applyNumberFormat="1" applyFont="1" applyFill="1" applyBorder="1" applyAlignment="1" applyProtection="1">
      <alignment wrapText="1"/>
      <protection locked="0"/>
    </xf>
    <xf numFmtId="0" fontId="3" fillId="0" borderId="0" xfId="0" applyFont="1" applyFill="1"/>
  </cellXfs>
  <cellStyles count="2">
    <cellStyle name="Millares [0]" xfId="1" builtinId="6"/>
    <cellStyle name="Normal" xfId="0" builtinId="0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8A8DE-8FC0-40BA-BA20-3C3E71F31501}">
  <dimension ref="B1:AI58"/>
  <sheetViews>
    <sheetView zoomScale="75" zoomScaleNormal="50" workbookViewId="0">
      <pane xSplit="3" ySplit="8" topLeftCell="D9" activePane="bottomRight" state="frozen"/>
      <selection activeCell="L41" sqref="L41:M41"/>
      <selection pane="topRight" activeCell="L41" sqref="L41:M41"/>
      <selection pane="bottomLeft" activeCell="L41" sqref="L41:M41"/>
      <selection pane="bottomRight" activeCell="C9" sqref="C9"/>
    </sheetView>
  </sheetViews>
  <sheetFormatPr baseColWidth="10" defaultColWidth="10.83203125" defaultRowHeight="19" x14ac:dyDescent="0.25"/>
  <cols>
    <col min="1" max="1" width="3" style="3" customWidth="1"/>
    <col min="2" max="2" width="48" style="3" bestFit="1" customWidth="1"/>
    <col min="3" max="3" width="10.83203125" style="3"/>
    <col min="4" max="34" width="7.6640625" style="3" customWidth="1"/>
    <col min="35" max="16384" width="10.83203125" style="3"/>
  </cols>
  <sheetData>
    <row r="1" spans="2:35" ht="19" customHeight="1" x14ac:dyDescent="0.25"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2:35" ht="19" customHeight="1" x14ac:dyDescent="0.25"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2:35" x14ac:dyDescent="0.25">
      <c r="B3" s="4" t="s">
        <v>2</v>
      </c>
      <c r="C3" s="15">
        <v>45200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2:35" x14ac:dyDescent="0.25">
      <c r="B4" s="4" t="s">
        <v>3</v>
      </c>
      <c r="C4" s="7"/>
      <c r="D4" s="8">
        <v>0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  <c r="AD4" s="8">
        <v>0</v>
      </c>
      <c r="AE4" s="8">
        <v>0</v>
      </c>
      <c r="AF4" s="8"/>
      <c r="AG4" s="8"/>
      <c r="AH4" s="8"/>
      <c r="AI4" s="4"/>
    </row>
    <row r="5" spans="2:35" s="4" customFormat="1" ht="10" customHeight="1" x14ac:dyDescent="0.25">
      <c r="D5" s="42"/>
      <c r="J5" s="42"/>
      <c r="K5" s="42"/>
      <c r="Q5" s="42"/>
      <c r="R5" s="42"/>
      <c r="X5" s="48"/>
      <c r="Y5" s="42"/>
      <c r="AE5" s="42"/>
      <c r="AF5" s="42"/>
    </row>
    <row r="6" spans="2:35" ht="20" x14ac:dyDescent="0.25">
      <c r="B6" s="5"/>
      <c r="C6" s="13" t="s">
        <v>4</v>
      </c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4">
        <v>6</v>
      </c>
      <c r="J6" s="14">
        <v>7</v>
      </c>
      <c r="K6" s="14">
        <v>8</v>
      </c>
      <c r="L6" s="14">
        <v>9</v>
      </c>
      <c r="M6" s="14">
        <v>10</v>
      </c>
      <c r="N6" s="14">
        <v>11</v>
      </c>
      <c r="O6" s="14">
        <v>12</v>
      </c>
      <c r="P6" s="14">
        <v>13</v>
      </c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4">
        <v>20</v>
      </c>
      <c r="X6" s="14">
        <v>21</v>
      </c>
      <c r="Y6" s="14">
        <v>22</v>
      </c>
      <c r="Z6" s="14">
        <v>23</v>
      </c>
      <c r="AA6" s="14">
        <v>24</v>
      </c>
      <c r="AB6" s="14">
        <v>25</v>
      </c>
      <c r="AC6" s="14">
        <v>26</v>
      </c>
      <c r="AD6" s="14">
        <v>27</v>
      </c>
      <c r="AE6" s="14">
        <v>28</v>
      </c>
      <c r="AF6" s="14">
        <v>29</v>
      </c>
      <c r="AG6" s="14">
        <v>30</v>
      </c>
      <c r="AH6" s="14">
        <v>31</v>
      </c>
      <c r="AI6" s="13" t="s">
        <v>5</v>
      </c>
    </row>
    <row r="7" spans="2:35" x14ac:dyDescent="0.25">
      <c r="B7" s="12" t="s">
        <v>15</v>
      </c>
      <c r="C7" s="9"/>
      <c r="D7" s="20">
        <f>C57</f>
        <v>1</v>
      </c>
      <c r="E7" s="20">
        <f t="shared" ref="E7:AH7" si="0">D57</f>
        <v>1</v>
      </c>
      <c r="F7" s="20">
        <f t="shared" si="0"/>
        <v>-1.9</v>
      </c>
      <c r="G7" s="20">
        <f t="shared" si="0"/>
        <v>-1.9</v>
      </c>
      <c r="H7" s="20">
        <f t="shared" si="0"/>
        <v>-3.5</v>
      </c>
      <c r="I7" s="20">
        <f t="shared" si="0"/>
        <v>12.600000000000009</v>
      </c>
      <c r="J7" s="20">
        <f t="shared" si="0"/>
        <v>6.9700000000000086</v>
      </c>
      <c r="K7" s="20">
        <f t="shared" si="0"/>
        <v>6.9700000000000086</v>
      </c>
      <c r="L7" s="20">
        <f t="shared" si="0"/>
        <v>6.9700000000000086</v>
      </c>
      <c r="M7" s="20">
        <f t="shared" si="0"/>
        <v>6.9700000000000086</v>
      </c>
      <c r="N7" s="20">
        <f t="shared" si="0"/>
        <v>18.070000000000007</v>
      </c>
      <c r="O7" s="20">
        <f t="shared" si="0"/>
        <v>5.6700000000000088</v>
      </c>
      <c r="P7" s="20">
        <f t="shared" si="0"/>
        <v>-0.32999999999999119</v>
      </c>
      <c r="Q7" s="20">
        <f t="shared" si="0"/>
        <v>-0.54999999999999183</v>
      </c>
      <c r="R7" s="20">
        <f t="shared" si="0"/>
        <v>-0.54999999999999183</v>
      </c>
      <c r="S7" s="20">
        <f t="shared" si="0"/>
        <v>-0.54999999999999183</v>
      </c>
      <c r="T7" s="20">
        <f t="shared" si="0"/>
        <v>-0.54999999999999183</v>
      </c>
      <c r="U7" s="20">
        <f t="shared" si="0"/>
        <v>0.25000000000000888</v>
      </c>
      <c r="V7" s="20">
        <f t="shared" si="0"/>
        <v>17.250000000000007</v>
      </c>
      <c r="W7" s="20">
        <f t="shared" si="0"/>
        <v>14.250000000000007</v>
      </c>
      <c r="X7" s="20">
        <f t="shared" si="0"/>
        <v>34.650000000000006</v>
      </c>
      <c r="Y7" s="20">
        <f t="shared" si="0"/>
        <v>34.650000000000006</v>
      </c>
      <c r="Z7" s="20">
        <f t="shared" si="0"/>
        <v>34.650000000000006</v>
      </c>
      <c r="AA7" s="20">
        <f t="shared" si="0"/>
        <v>21.950000000000006</v>
      </c>
      <c r="AB7" s="20">
        <f t="shared" si="0"/>
        <v>21.950000000000006</v>
      </c>
      <c r="AC7" s="20">
        <f t="shared" si="0"/>
        <v>11.950000000000006</v>
      </c>
      <c r="AD7" s="20">
        <f t="shared" si="0"/>
        <v>11.950000000000006</v>
      </c>
      <c r="AE7" s="20">
        <f t="shared" si="0"/>
        <v>11.950000000000006</v>
      </c>
      <c r="AF7" s="20">
        <f t="shared" si="0"/>
        <v>11.950000000000006</v>
      </c>
      <c r="AG7" s="20">
        <f t="shared" si="0"/>
        <v>11.950000000000006</v>
      </c>
      <c r="AH7" s="20">
        <f t="shared" si="0"/>
        <v>10.550000000000006</v>
      </c>
      <c r="AI7" s="10"/>
    </row>
    <row r="8" spans="2:35" x14ac:dyDescent="0.25">
      <c r="B8" s="12" t="s">
        <v>17</v>
      </c>
      <c r="C8" s="34">
        <v>1</v>
      </c>
      <c r="D8" s="35">
        <f>D57</f>
        <v>1</v>
      </c>
      <c r="E8" s="35">
        <f t="shared" ref="E8:AH8" si="1">E57</f>
        <v>-1.9</v>
      </c>
      <c r="F8" s="35">
        <f t="shared" si="1"/>
        <v>-1.9</v>
      </c>
      <c r="G8" s="35">
        <f t="shared" si="1"/>
        <v>-3.5</v>
      </c>
      <c r="H8" s="35">
        <f t="shared" si="1"/>
        <v>12.600000000000009</v>
      </c>
      <c r="I8" s="35">
        <f t="shared" si="1"/>
        <v>6.9700000000000086</v>
      </c>
      <c r="J8" s="35">
        <f t="shared" si="1"/>
        <v>6.9700000000000086</v>
      </c>
      <c r="K8" s="35">
        <f t="shared" si="1"/>
        <v>6.9700000000000086</v>
      </c>
      <c r="L8" s="35">
        <f t="shared" si="1"/>
        <v>6.9700000000000086</v>
      </c>
      <c r="M8" s="35">
        <f t="shared" si="1"/>
        <v>18.070000000000007</v>
      </c>
      <c r="N8" s="35">
        <f t="shared" si="1"/>
        <v>5.6700000000000088</v>
      </c>
      <c r="O8" s="35">
        <f t="shared" si="1"/>
        <v>-0.32999999999999119</v>
      </c>
      <c r="P8" s="35">
        <f t="shared" si="1"/>
        <v>-0.54999999999999183</v>
      </c>
      <c r="Q8" s="35">
        <f t="shared" si="1"/>
        <v>-0.54999999999999183</v>
      </c>
      <c r="R8" s="35">
        <f t="shared" si="1"/>
        <v>-0.54999999999999183</v>
      </c>
      <c r="S8" s="35">
        <f t="shared" si="1"/>
        <v>-0.54999999999999183</v>
      </c>
      <c r="T8" s="35">
        <f t="shared" si="1"/>
        <v>0.25000000000000888</v>
      </c>
      <c r="U8" s="35">
        <f t="shared" si="1"/>
        <v>17.250000000000007</v>
      </c>
      <c r="V8" s="35">
        <f t="shared" si="1"/>
        <v>14.250000000000007</v>
      </c>
      <c r="W8" s="35">
        <f t="shared" si="1"/>
        <v>34.650000000000006</v>
      </c>
      <c r="X8" s="35">
        <f t="shared" si="1"/>
        <v>34.650000000000006</v>
      </c>
      <c r="Y8" s="35">
        <f t="shared" si="1"/>
        <v>34.650000000000006</v>
      </c>
      <c r="Z8" s="35">
        <f t="shared" si="1"/>
        <v>21.950000000000006</v>
      </c>
      <c r="AA8" s="35">
        <f t="shared" si="1"/>
        <v>21.950000000000006</v>
      </c>
      <c r="AB8" s="35">
        <f t="shared" si="1"/>
        <v>11.950000000000006</v>
      </c>
      <c r="AC8" s="35">
        <f t="shared" si="1"/>
        <v>11.950000000000006</v>
      </c>
      <c r="AD8" s="35">
        <f t="shared" si="1"/>
        <v>11.950000000000006</v>
      </c>
      <c r="AE8" s="35">
        <f t="shared" si="1"/>
        <v>11.950000000000006</v>
      </c>
      <c r="AF8" s="35">
        <f t="shared" si="1"/>
        <v>11.950000000000006</v>
      </c>
      <c r="AG8" s="35">
        <f t="shared" si="1"/>
        <v>10.550000000000006</v>
      </c>
      <c r="AH8" s="35">
        <f t="shared" si="1"/>
        <v>8.050000000000006</v>
      </c>
      <c r="AI8" s="10"/>
    </row>
    <row r="9" spans="2:35" x14ac:dyDescent="0.25">
      <c r="B9" s="1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2:35" ht="20" x14ac:dyDescent="0.25">
      <c r="B10" s="28" t="s">
        <v>6</v>
      </c>
      <c r="C10" s="24" t="s">
        <v>7</v>
      </c>
      <c r="D10" s="33">
        <f>D6</f>
        <v>1</v>
      </c>
      <c r="E10" s="33">
        <f t="shared" ref="E10:AH10" si="2">E6</f>
        <v>2</v>
      </c>
      <c r="F10" s="33">
        <f t="shared" si="2"/>
        <v>3</v>
      </c>
      <c r="G10" s="33">
        <f t="shared" si="2"/>
        <v>4</v>
      </c>
      <c r="H10" s="33">
        <f t="shared" si="2"/>
        <v>5</v>
      </c>
      <c r="I10" s="33">
        <f t="shared" si="2"/>
        <v>6</v>
      </c>
      <c r="J10" s="33">
        <f t="shared" si="2"/>
        <v>7</v>
      </c>
      <c r="K10" s="33">
        <f t="shared" si="2"/>
        <v>8</v>
      </c>
      <c r="L10" s="33">
        <f t="shared" si="2"/>
        <v>9</v>
      </c>
      <c r="M10" s="33">
        <f t="shared" si="2"/>
        <v>10</v>
      </c>
      <c r="N10" s="33">
        <f t="shared" si="2"/>
        <v>11</v>
      </c>
      <c r="O10" s="33">
        <f t="shared" si="2"/>
        <v>12</v>
      </c>
      <c r="P10" s="33">
        <f t="shared" si="2"/>
        <v>13</v>
      </c>
      <c r="Q10" s="33">
        <f t="shared" si="2"/>
        <v>14</v>
      </c>
      <c r="R10" s="33">
        <f t="shared" si="2"/>
        <v>15</v>
      </c>
      <c r="S10" s="33">
        <f t="shared" si="2"/>
        <v>16</v>
      </c>
      <c r="T10" s="33">
        <f t="shared" si="2"/>
        <v>17</v>
      </c>
      <c r="U10" s="33">
        <f t="shared" si="2"/>
        <v>18</v>
      </c>
      <c r="V10" s="33">
        <f t="shared" si="2"/>
        <v>19</v>
      </c>
      <c r="W10" s="33">
        <f t="shared" si="2"/>
        <v>20</v>
      </c>
      <c r="X10" s="33">
        <f t="shared" si="2"/>
        <v>21</v>
      </c>
      <c r="Y10" s="33">
        <f t="shared" si="2"/>
        <v>22</v>
      </c>
      <c r="Z10" s="33">
        <f t="shared" si="2"/>
        <v>23</v>
      </c>
      <c r="AA10" s="33">
        <f t="shared" si="2"/>
        <v>24</v>
      </c>
      <c r="AB10" s="33">
        <f t="shared" si="2"/>
        <v>25</v>
      </c>
      <c r="AC10" s="33">
        <f t="shared" si="2"/>
        <v>26</v>
      </c>
      <c r="AD10" s="33">
        <f t="shared" si="2"/>
        <v>27</v>
      </c>
      <c r="AE10" s="33">
        <f t="shared" si="2"/>
        <v>28</v>
      </c>
      <c r="AF10" s="33">
        <f t="shared" si="2"/>
        <v>29</v>
      </c>
      <c r="AG10" s="33">
        <f t="shared" si="2"/>
        <v>30</v>
      </c>
      <c r="AH10" s="33">
        <f t="shared" si="2"/>
        <v>31</v>
      </c>
      <c r="AI10" s="30" t="s">
        <v>5</v>
      </c>
    </row>
    <row r="11" spans="2:35" x14ac:dyDescent="0.25">
      <c r="B11" s="17" t="s">
        <v>11</v>
      </c>
      <c r="C11" s="10"/>
      <c r="D11" s="21"/>
      <c r="E11" s="21"/>
      <c r="F11" s="21"/>
      <c r="G11" s="21"/>
      <c r="H11" s="21">
        <v>62.3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0">
        <f>SUM(D11:AH11)</f>
        <v>62.3</v>
      </c>
    </row>
    <row r="12" spans="2:35" x14ac:dyDescent="0.25">
      <c r="B12" s="17" t="s">
        <v>42</v>
      </c>
      <c r="C12" s="10"/>
      <c r="D12" s="21"/>
      <c r="E12" s="21"/>
      <c r="F12" s="21"/>
      <c r="G12" s="21"/>
      <c r="H12" s="21">
        <v>19.7</v>
      </c>
      <c r="I12" s="21"/>
      <c r="J12" s="21"/>
      <c r="K12" s="21"/>
      <c r="L12" s="21"/>
      <c r="M12" s="21">
        <v>22.4</v>
      </c>
      <c r="N12" s="21"/>
      <c r="O12" s="21"/>
      <c r="P12" s="21"/>
      <c r="Q12" s="21"/>
      <c r="R12" s="21"/>
      <c r="S12" s="21"/>
      <c r="T12" s="21"/>
      <c r="U12" s="21">
        <v>17</v>
      </c>
      <c r="V12" s="21"/>
      <c r="W12" s="21">
        <v>40.700000000000003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0">
        <f t="shared" ref="AI12:AI16" si="3">SUM(D12:AH12)</f>
        <v>99.8</v>
      </c>
    </row>
    <row r="13" spans="2:35" x14ac:dyDescent="0.25">
      <c r="B13" s="17" t="s">
        <v>45</v>
      </c>
      <c r="C13" s="10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>
        <v>8.6999999999999993</v>
      </c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0">
        <f t="shared" si="3"/>
        <v>8.6999999999999993</v>
      </c>
    </row>
    <row r="14" spans="2:35" x14ac:dyDescent="0.25">
      <c r="B14" s="17" t="s">
        <v>48</v>
      </c>
      <c r="C14" s="1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>
        <v>7</v>
      </c>
      <c r="P14" s="21"/>
      <c r="Q14" s="21"/>
      <c r="R14" s="21"/>
      <c r="S14" s="21"/>
      <c r="T14" s="21">
        <v>5</v>
      </c>
      <c r="U14" s="21"/>
      <c r="V14" s="21"/>
      <c r="W14" s="21"/>
      <c r="X14" s="21"/>
      <c r="Y14" s="21"/>
      <c r="Z14" s="21">
        <v>-12.2</v>
      </c>
      <c r="AA14" s="21"/>
      <c r="AB14" s="21"/>
      <c r="AC14" s="21"/>
      <c r="AD14" s="21"/>
      <c r="AE14" s="21"/>
      <c r="AF14" s="21"/>
      <c r="AG14" s="21"/>
      <c r="AH14" s="21"/>
      <c r="AI14" s="20">
        <f t="shared" si="3"/>
        <v>-0.19999999999999929</v>
      </c>
    </row>
    <row r="15" spans="2:35" x14ac:dyDescent="0.25">
      <c r="B15" s="17"/>
      <c r="C15" s="10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0">
        <f t="shared" si="3"/>
        <v>0</v>
      </c>
    </row>
    <row r="16" spans="2:35" x14ac:dyDescent="0.25">
      <c r="B16" s="36" t="s">
        <v>33</v>
      </c>
      <c r="C16" s="37"/>
      <c r="D16" s="38">
        <f t="shared" ref="D16:AH16" si="4">SUM(D11:D15)</f>
        <v>0</v>
      </c>
      <c r="E16" s="38">
        <f t="shared" si="4"/>
        <v>0</v>
      </c>
      <c r="F16" s="38">
        <f t="shared" si="4"/>
        <v>0</v>
      </c>
      <c r="G16" s="38">
        <f t="shared" si="4"/>
        <v>0</v>
      </c>
      <c r="H16" s="38">
        <f t="shared" si="4"/>
        <v>82</v>
      </c>
      <c r="I16" s="38">
        <f t="shared" si="4"/>
        <v>0</v>
      </c>
      <c r="J16" s="38">
        <f t="shared" si="4"/>
        <v>0</v>
      </c>
      <c r="K16" s="38">
        <f t="shared" si="4"/>
        <v>0</v>
      </c>
      <c r="L16" s="38">
        <f t="shared" si="4"/>
        <v>0</v>
      </c>
      <c r="M16" s="38">
        <f t="shared" si="4"/>
        <v>22.4</v>
      </c>
      <c r="N16" s="38">
        <f t="shared" si="4"/>
        <v>0</v>
      </c>
      <c r="O16" s="38">
        <f t="shared" si="4"/>
        <v>7</v>
      </c>
      <c r="P16" s="38">
        <f t="shared" si="4"/>
        <v>8.6999999999999993</v>
      </c>
      <c r="Q16" s="38">
        <f t="shared" si="4"/>
        <v>0</v>
      </c>
      <c r="R16" s="38">
        <f t="shared" si="4"/>
        <v>0</v>
      </c>
      <c r="S16" s="38">
        <f t="shared" si="4"/>
        <v>0</v>
      </c>
      <c r="T16" s="38">
        <f t="shared" si="4"/>
        <v>5</v>
      </c>
      <c r="U16" s="38">
        <f t="shared" si="4"/>
        <v>17</v>
      </c>
      <c r="V16" s="38">
        <f t="shared" si="4"/>
        <v>0</v>
      </c>
      <c r="W16" s="38">
        <f t="shared" si="4"/>
        <v>40.700000000000003</v>
      </c>
      <c r="X16" s="38">
        <f t="shared" si="4"/>
        <v>0</v>
      </c>
      <c r="Y16" s="38">
        <f t="shared" si="4"/>
        <v>0</v>
      </c>
      <c r="Z16" s="38">
        <f t="shared" si="4"/>
        <v>-12.2</v>
      </c>
      <c r="AA16" s="38">
        <f t="shared" si="4"/>
        <v>0</v>
      </c>
      <c r="AB16" s="38">
        <f t="shared" si="4"/>
        <v>0</v>
      </c>
      <c r="AC16" s="38">
        <f t="shared" si="4"/>
        <v>0</v>
      </c>
      <c r="AD16" s="38">
        <f t="shared" si="4"/>
        <v>0</v>
      </c>
      <c r="AE16" s="38">
        <f t="shared" si="4"/>
        <v>0</v>
      </c>
      <c r="AF16" s="38">
        <f t="shared" si="4"/>
        <v>0</v>
      </c>
      <c r="AG16" s="38">
        <f t="shared" si="4"/>
        <v>0</v>
      </c>
      <c r="AH16" s="38">
        <f t="shared" si="4"/>
        <v>0</v>
      </c>
      <c r="AI16" s="39">
        <f t="shared" si="3"/>
        <v>170.60000000000002</v>
      </c>
    </row>
    <row r="17" spans="2:35" x14ac:dyDescent="0.25">
      <c r="B17" s="19" t="s">
        <v>8</v>
      </c>
      <c r="C17" s="22">
        <f>C8</f>
        <v>1</v>
      </c>
      <c r="D17" s="22">
        <f t="shared" ref="D17:AH17" si="5">D16+D7</f>
        <v>1</v>
      </c>
      <c r="E17" s="22">
        <f t="shared" si="5"/>
        <v>1</v>
      </c>
      <c r="F17" s="22">
        <f t="shared" si="5"/>
        <v>-1.9</v>
      </c>
      <c r="G17" s="22">
        <f t="shared" si="5"/>
        <v>-1.9</v>
      </c>
      <c r="H17" s="22">
        <f t="shared" si="5"/>
        <v>78.5</v>
      </c>
      <c r="I17" s="22">
        <f t="shared" si="5"/>
        <v>12.600000000000009</v>
      </c>
      <c r="J17" s="22">
        <f t="shared" si="5"/>
        <v>6.9700000000000086</v>
      </c>
      <c r="K17" s="22">
        <f t="shared" si="5"/>
        <v>6.9700000000000086</v>
      </c>
      <c r="L17" s="22">
        <f t="shared" si="5"/>
        <v>6.9700000000000086</v>
      </c>
      <c r="M17" s="22">
        <f t="shared" si="5"/>
        <v>29.370000000000008</v>
      </c>
      <c r="N17" s="22">
        <f t="shared" si="5"/>
        <v>18.070000000000007</v>
      </c>
      <c r="O17" s="22">
        <f t="shared" si="5"/>
        <v>12.670000000000009</v>
      </c>
      <c r="P17" s="22">
        <f t="shared" si="5"/>
        <v>8.3700000000000081</v>
      </c>
      <c r="Q17" s="22">
        <f t="shared" si="5"/>
        <v>-0.54999999999999183</v>
      </c>
      <c r="R17" s="22">
        <f t="shared" si="5"/>
        <v>-0.54999999999999183</v>
      </c>
      <c r="S17" s="22">
        <f t="shared" si="5"/>
        <v>-0.54999999999999183</v>
      </c>
      <c r="T17" s="22">
        <f t="shared" si="5"/>
        <v>4.4500000000000082</v>
      </c>
      <c r="U17" s="22">
        <f t="shared" si="5"/>
        <v>17.250000000000007</v>
      </c>
      <c r="V17" s="22">
        <f t="shared" si="5"/>
        <v>17.250000000000007</v>
      </c>
      <c r="W17" s="22">
        <f t="shared" si="5"/>
        <v>54.95000000000001</v>
      </c>
      <c r="X17" s="22">
        <f t="shared" si="5"/>
        <v>34.650000000000006</v>
      </c>
      <c r="Y17" s="22">
        <f t="shared" si="5"/>
        <v>34.650000000000006</v>
      </c>
      <c r="Z17" s="22">
        <f t="shared" si="5"/>
        <v>22.450000000000006</v>
      </c>
      <c r="AA17" s="22">
        <f t="shared" si="5"/>
        <v>21.950000000000006</v>
      </c>
      <c r="AB17" s="22">
        <f t="shared" si="5"/>
        <v>21.950000000000006</v>
      </c>
      <c r="AC17" s="22">
        <f t="shared" si="5"/>
        <v>11.950000000000006</v>
      </c>
      <c r="AD17" s="22">
        <f t="shared" si="5"/>
        <v>11.950000000000006</v>
      </c>
      <c r="AE17" s="22">
        <f t="shared" si="5"/>
        <v>11.950000000000006</v>
      </c>
      <c r="AF17" s="22">
        <f t="shared" si="5"/>
        <v>11.950000000000006</v>
      </c>
      <c r="AG17" s="22">
        <f t="shared" si="5"/>
        <v>11.950000000000006</v>
      </c>
      <c r="AH17" s="22">
        <f t="shared" si="5"/>
        <v>10.550000000000006</v>
      </c>
      <c r="AI17" s="23"/>
    </row>
    <row r="18" spans="2:35" x14ac:dyDescent="0.25"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</row>
    <row r="19" spans="2:35" ht="20" x14ac:dyDescent="0.25">
      <c r="B19" s="28" t="s">
        <v>9</v>
      </c>
      <c r="C19" s="24" t="s">
        <v>7</v>
      </c>
      <c r="D19" s="29">
        <f t="shared" ref="D19:AH19" si="6">D6</f>
        <v>1</v>
      </c>
      <c r="E19" s="29">
        <f t="shared" si="6"/>
        <v>2</v>
      </c>
      <c r="F19" s="29">
        <f t="shared" si="6"/>
        <v>3</v>
      </c>
      <c r="G19" s="29">
        <f t="shared" si="6"/>
        <v>4</v>
      </c>
      <c r="H19" s="29">
        <f t="shared" si="6"/>
        <v>5</v>
      </c>
      <c r="I19" s="29">
        <f t="shared" si="6"/>
        <v>6</v>
      </c>
      <c r="J19" s="29">
        <f t="shared" si="6"/>
        <v>7</v>
      </c>
      <c r="K19" s="29">
        <f t="shared" si="6"/>
        <v>8</v>
      </c>
      <c r="L19" s="29">
        <f t="shared" si="6"/>
        <v>9</v>
      </c>
      <c r="M19" s="29">
        <f t="shared" si="6"/>
        <v>10</v>
      </c>
      <c r="N19" s="29">
        <f t="shared" si="6"/>
        <v>11</v>
      </c>
      <c r="O19" s="29">
        <f t="shared" si="6"/>
        <v>12</v>
      </c>
      <c r="P19" s="29">
        <f t="shared" si="6"/>
        <v>13</v>
      </c>
      <c r="Q19" s="29">
        <f t="shared" si="6"/>
        <v>14</v>
      </c>
      <c r="R19" s="29">
        <f t="shared" si="6"/>
        <v>15</v>
      </c>
      <c r="S19" s="29">
        <f t="shared" si="6"/>
        <v>16</v>
      </c>
      <c r="T19" s="29">
        <f t="shared" si="6"/>
        <v>17</v>
      </c>
      <c r="U19" s="29">
        <f t="shared" si="6"/>
        <v>18</v>
      </c>
      <c r="V19" s="29">
        <f t="shared" si="6"/>
        <v>19</v>
      </c>
      <c r="W19" s="29">
        <f t="shared" si="6"/>
        <v>20</v>
      </c>
      <c r="X19" s="29">
        <f t="shared" si="6"/>
        <v>21</v>
      </c>
      <c r="Y19" s="29">
        <f t="shared" si="6"/>
        <v>22</v>
      </c>
      <c r="Z19" s="29">
        <f t="shared" si="6"/>
        <v>23</v>
      </c>
      <c r="AA19" s="29">
        <f t="shared" si="6"/>
        <v>24</v>
      </c>
      <c r="AB19" s="29">
        <f t="shared" si="6"/>
        <v>25</v>
      </c>
      <c r="AC19" s="29">
        <f t="shared" si="6"/>
        <v>26</v>
      </c>
      <c r="AD19" s="29">
        <f t="shared" si="6"/>
        <v>27</v>
      </c>
      <c r="AE19" s="29">
        <f t="shared" si="6"/>
        <v>28</v>
      </c>
      <c r="AF19" s="29">
        <f t="shared" si="6"/>
        <v>29</v>
      </c>
      <c r="AG19" s="29">
        <f t="shared" si="6"/>
        <v>30</v>
      </c>
      <c r="AH19" s="29">
        <f t="shared" si="6"/>
        <v>31</v>
      </c>
      <c r="AI19" s="30" t="s">
        <v>5</v>
      </c>
    </row>
    <row r="20" spans="2:35" x14ac:dyDescent="0.25">
      <c r="B20" s="17" t="s">
        <v>12</v>
      </c>
      <c r="C20" s="1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49">
        <v>8</v>
      </c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0">
        <f>SUM(D20:AH20)</f>
        <v>8</v>
      </c>
    </row>
    <row r="21" spans="2:35" x14ac:dyDescent="0.25">
      <c r="B21" s="17" t="s">
        <v>43</v>
      </c>
      <c r="C21" s="10"/>
      <c r="D21" s="21"/>
      <c r="E21" s="49">
        <v>1.5</v>
      </c>
      <c r="F21" s="21"/>
      <c r="G21" s="21"/>
      <c r="H21" s="21"/>
      <c r="I21" s="21"/>
      <c r="J21" s="21"/>
      <c r="K21" s="21"/>
      <c r="L21" s="21"/>
      <c r="M21" s="21"/>
      <c r="N21" s="21"/>
      <c r="O21" s="49">
        <v>1</v>
      </c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0">
        <f t="shared" ref="AI21:AI44" si="7">SUM(D21:AH21)</f>
        <v>2.5</v>
      </c>
    </row>
    <row r="22" spans="2:35" x14ac:dyDescent="0.25">
      <c r="B22" s="17" t="s">
        <v>22</v>
      </c>
      <c r="C22" s="10"/>
      <c r="D22" s="21"/>
      <c r="E22" s="21"/>
      <c r="F22" s="21"/>
      <c r="G22" s="21"/>
      <c r="H22" s="49">
        <v>9.4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0">
        <f t="shared" si="7"/>
        <v>9.4</v>
      </c>
    </row>
    <row r="23" spans="2:35" x14ac:dyDescent="0.25">
      <c r="B23" s="17" t="s">
        <v>23</v>
      </c>
      <c r="C23" s="1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49">
        <v>2.9</v>
      </c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0">
        <f t="shared" si="7"/>
        <v>2.9</v>
      </c>
    </row>
    <row r="24" spans="2:35" x14ac:dyDescent="0.25">
      <c r="B24" s="17" t="s">
        <v>26</v>
      </c>
      <c r="C24" s="10"/>
      <c r="D24" s="21"/>
      <c r="E24" s="21"/>
      <c r="F24" s="21"/>
      <c r="G24" s="49">
        <v>0.8</v>
      </c>
      <c r="H24" s="49">
        <v>5.4</v>
      </c>
      <c r="I24" s="21"/>
      <c r="J24" s="21"/>
      <c r="K24" s="21"/>
      <c r="L24" s="21"/>
      <c r="M24" s="49">
        <v>10.5</v>
      </c>
      <c r="N24" s="49">
        <f>0.5+3.4</f>
        <v>3.9</v>
      </c>
      <c r="O24" s="21"/>
      <c r="P24" s="49">
        <v>0.5</v>
      </c>
      <c r="Q24" s="21"/>
      <c r="R24" s="21"/>
      <c r="S24" s="21"/>
      <c r="T24" s="49">
        <v>0.5</v>
      </c>
      <c r="U24" s="21"/>
      <c r="V24" s="21"/>
      <c r="W24" s="21"/>
      <c r="X24" s="21"/>
      <c r="Y24" s="21"/>
      <c r="Z24" s="49">
        <v>0.5</v>
      </c>
      <c r="AA24" s="21"/>
      <c r="AB24" s="21"/>
      <c r="AC24" s="21"/>
      <c r="AD24" s="21"/>
      <c r="AE24" s="21"/>
      <c r="AF24" s="21"/>
      <c r="AG24" s="21"/>
      <c r="AH24" s="21"/>
      <c r="AI24" s="20">
        <f t="shared" si="7"/>
        <v>22.099999999999998</v>
      </c>
    </row>
    <row r="25" spans="2:35" x14ac:dyDescent="0.25">
      <c r="B25" s="17" t="s">
        <v>24</v>
      </c>
      <c r="C25" s="10"/>
      <c r="D25" s="21"/>
      <c r="E25" s="21"/>
      <c r="F25" s="21"/>
      <c r="G25" s="21"/>
      <c r="H25" s="49">
        <v>10.8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0">
        <f t="shared" si="7"/>
        <v>10.8</v>
      </c>
    </row>
    <row r="26" spans="2:35" x14ac:dyDescent="0.25">
      <c r="B26" s="17" t="s">
        <v>25</v>
      </c>
      <c r="C26" s="1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49">
        <v>1.4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0">
        <f t="shared" si="7"/>
        <v>1.4</v>
      </c>
    </row>
    <row r="27" spans="2:35" x14ac:dyDescent="0.25">
      <c r="B27" s="17" t="s">
        <v>27</v>
      </c>
      <c r="C27" s="1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0">
        <f t="shared" si="7"/>
        <v>0</v>
      </c>
    </row>
    <row r="28" spans="2:35" x14ac:dyDescent="0.25">
      <c r="B28" s="17" t="s">
        <v>13</v>
      </c>
      <c r="C28" s="10"/>
      <c r="D28" s="21"/>
      <c r="E28" s="21"/>
      <c r="F28" s="21"/>
      <c r="G28" s="21"/>
      <c r="H28" s="21"/>
      <c r="I28" s="49">
        <v>0.68</v>
      </c>
      <c r="J28" s="21"/>
      <c r="K28" s="21"/>
      <c r="L28" s="21"/>
      <c r="M28" s="21"/>
      <c r="N28" s="21"/>
      <c r="O28" s="21"/>
      <c r="P28" s="49">
        <v>0.62</v>
      </c>
      <c r="Q28" s="21"/>
      <c r="R28" s="21"/>
      <c r="S28" s="21"/>
      <c r="T28" s="49">
        <v>0.1</v>
      </c>
      <c r="U28" s="21"/>
      <c r="V28" s="21"/>
      <c r="W28" s="21"/>
      <c r="X28" s="21"/>
      <c r="Y28" s="21"/>
      <c r="Z28" s="21"/>
      <c r="AA28" s="21"/>
      <c r="AB28" s="49">
        <v>1</v>
      </c>
      <c r="AC28" s="21"/>
      <c r="AD28" s="21"/>
      <c r="AE28" s="21"/>
      <c r="AF28" s="21"/>
      <c r="AG28" s="21"/>
      <c r="AH28" s="21"/>
      <c r="AI28" s="20">
        <f t="shared" si="7"/>
        <v>2.4000000000000004</v>
      </c>
    </row>
    <row r="29" spans="2:35" x14ac:dyDescent="0.25">
      <c r="B29" s="17" t="s">
        <v>14</v>
      </c>
      <c r="C29" s="10"/>
      <c r="D29" s="21"/>
      <c r="E29" s="21"/>
      <c r="F29" s="21"/>
      <c r="G29" s="21"/>
      <c r="H29" s="21"/>
      <c r="I29" s="21"/>
      <c r="J29" s="21"/>
      <c r="K29" s="21"/>
      <c r="L29" s="21"/>
      <c r="M29" s="49">
        <v>0.5</v>
      </c>
      <c r="N29" s="21"/>
      <c r="O29" s="21"/>
      <c r="P29" s="21"/>
      <c r="Q29" s="21"/>
      <c r="R29" s="21"/>
      <c r="S29" s="21"/>
      <c r="T29" s="49">
        <v>0.3</v>
      </c>
      <c r="U29" s="21"/>
      <c r="V29" s="21"/>
      <c r="W29" s="49">
        <v>0.5</v>
      </c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0">
        <f t="shared" si="7"/>
        <v>1.3</v>
      </c>
    </row>
    <row r="30" spans="2:35" x14ac:dyDescent="0.25">
      <c r="B30" s="17" t="s">
        <v>20</v>
      </c>
      <c r="C30" s="1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49">
        <v>0.2</v>
      </c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0">
        <f t="shared" si="7"/>
        <v>0.2</v>
      </c>
    </row>
    <row r="31" spans="2:35" x14ac:dyDescent="0.25">
      <c r="B31" s="17" t="s">
        <v>32</v>
      </c>
      <c r="C31" s="43"/>
      <c r="D31" s="44"/>
      <c r="E31" s="44">
        <v>0.9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44"/>
      <c r="AG31" s="51">
        <v>0.9</v>
      </c>
      <c r="AH31" s="44"/>
      <c r="AI31" s="20">
        <f t="shared" si="7"/>
        <v>1.8</v>
      </c>
    </row>
    <row r="32" spans="2:35" x14ac:dyDescent="0.25">
      <c r="B32" s="41" t="s">
        <v>37</v>
      </c>
      <c r="C32" s="43"/>
      <c r="D32" s="44"/>
      <c r="E32" s="44"/>
      <c r="F32" s="44"/>
      <c r="G32" s="44"/>
      <c r="H32" s="51">
        <v>9.9</v>
      </c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1">
        <v>1.3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20">
        <f t="shared" si="7"/>
        <v>11.200000000000001</v>
      </c>
    </row>
    <row r="33" spans="2:35" x14ac:dyDescent="0.25">
      <c r="B33" s="41" t="s">
        <v>38</v>
      </c>
      <c r="C33" s="43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51">
        <v>2.2000000000000002</v>
      </c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20">
        <f t="shared" si="7"/>
        <v>2.2000000000000002</v>
      </c>
    </row>
    <row r="34" spans="2:35" x14ac:dyDescent="0.25">
      <c r="B34" s="41" t="s">
        <v>39</v>
      </c>
      <c r="C34" s="43"/>
      <c r="D34" s="44"/>
      <c r="E34" s="44">
        <v>0.5</v>
      </c>
      <c r="F34" s="44"/>
      <c r="G34" s="51">
        <v>0.8</v>
      </c>
      <c r="H34" s="51">
        <v>8.3000000000000007</v>
      </c>
      <c r="I34" s="51">
        <v>0.25</v>
      </c>
      <c r="J34" s="44"/>
      <c r="K34" s="44"/>
      <c r="L34" s="44"/>
      <c r="M34" s="44"/>
      <c r="N34" s="44"/>
      <c r="O34" s="51">
        <v>12</v>
      </c>
      <c r="P34" s="44"/>
      <c r="Q34" s="44"/>
      <c r="R34" s="44"/>
      <c r="S34" s="44"/>
      <c r="T34" s="51">
        <v>0.5</v>
      </c>
      <c r="U34" s="44"/>
      <c r="V34" s="51">
        <v>3</v>
      </c>
      <c r="W34" s="51">
        <f>9.8+0.5</f>
        <v>10.3</v>
      </c>
      <c r="X34" s="44"/>
      <c r="Y34" s="44"/>
      <c r="Z34" s="44"/>
      <c r="AA34" s="44"/>
      <c r="AB34" s="51">
        <v>9</v>
      </c>
      <c r="AC34" s="44"/>
      <c r="AD34" s="44"/>
      <c r="AE34" s="44"/>
      <c r="AF34" s="44"/>
      <c r="AG34" s="51">
        <v>0.5</v>
      </c>
      <c r="AH34" s="51">
        <v>0.5</v>
      </c>
      <c r="AI34" s="20">
        <f t="shared" si="7"/>
        <v>45.650000000000006</v>
      </c>
    </row>
    <row r="35" spans="2:35" x14ac:dyDescent="0.25">
      <c r="B35" s="41" t="s">
        <v>47</v>
      </c>
      <c r="C35" s="43"/>
      <c r="D35" s="44"/>
      <c r="E35" s="44"/>
      <c r="F35" s="44"/>
      <c r="G35" s="44"/>
      <c r="H35" s="44"/>
      <c r="I35" s="44"/>
      <c r="J35" s="44"/>
      <c r="K35" s="44"/>
      <c r="L35" s="44"/>
      <c r="M35" s="51">
        <v>0.3</v>
      </c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20">
        <f t="shared" si="7"/>
        <v>0.3</v>
      </c>
    </row>
    <row r="36" spans="2:35" x14ac:dyDescent="0.25">
      <c r="B36" s="41"/>
      <c r="C36" s="43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20">
        <f t="shared" si="7"/>
        <v>0</v>
      </c>
    </row>
    <row r="37" spans="2:35" x14ac:dyDescent="0.25">
      <c r="B37" s="17"/>
      <c r="C37" s="10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0">
        <f t="shared" si="7"/>
        <v>0</v>
      </c>
    </row>
    <row r="38" spans="2:35" x14ac:dyDescent="0.25">
      <c r="B38" s="17"/>
      <c r="C38" s="10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0">
        <f t="shared" si="7"/>
        <v>0</v>
      </c>
    </row>
    <row r="39" spans="2:35" x14ac:dyDescent="0.25">
      <c r="B39" s="17" t="s">
        <v>44</v>
      </c>
      <c r="C39" s="10"/>
      <c r="D39" s="21"/>
      <c r="E39" s="21"/>
      <c r="F39" s="21"/>
      <c r="G39" s="21"/>
      <c r="H39" s="49">
        <v>7.3</v>
      </c>
      <c r="I39" s="21"/>
      <c r="J39" s="21"/>
      <c r="K39" s="21"/>
      <c r="L39" s="21"/>
      <c r="M39" s="21"/>
      <c r="N39" s="49">
        <v>0.5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0">
        <f t="shared" si="7"/>
        <v>7.8</v>
      </c>
    </row>
    <row r="40" spans="2:35" x14ac:dyDescent="0.25">
      <c r="B40" s="17" t="s">
        <v>41</v>
      </c>
      <c r="C40" s="10"/>
      <c r="D40" s="21"/>
      <c r="E40" s="21"/>
      <c r="F40" s="21"/>
      <c r="G40" s="21"/>
      <c r="H40" s="49">
        <v>8.1999999999999993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0">
        <f t="shared" si="7"/>
        <v>8.1999999999999993</v>
      </c>
    </row>
    <row r="41" spans="2:35" x14ac:dyDescent="0.25">
      <c r="B41" s="17" t="s">
        <v>40</v>
      </c>
      <c r="C41" s="10"/>
      <c r="D41" s="21"/>
      <c r="E41" s="21"/>
      <c r="F41" s="21"/>
      <c r="G41" s="21"/>
      <c r="H41" s="49">
        <v>2.5</v>
      </c>
      <c r="I41" s="49">
        <v>4.7</v>
      </c>
      <c r="J41" s="21"/>
      <c r="K41" s="21"/>
      <c r="L41" s="21"/>
      <c r="M41" s="21"/>
      <c r="N41" s="49">
        <v>1.5</v>
      </c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0">
        <f t="shared" si="7"/>
        <v>8.6999999999999993</v>
      </c>
    </row>
    <row r="42" spans="2:35" x14ac:dyDescent="0.25">
      <c r="B42" s="17" t="s">
        <v>36</v>
      </c>
      <c r="C42" s="10"/>
      <c r="D42" s="21"/>
      <c r="E42" s="21"/>
      <c r="F42" s="21"/>
      <c r="G42" s="21"/>
      <c r="H42" s="49">
        <v>2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0">
        <f t="shared" si="7"/>
        <v>2</v>
      </c>
    </row>
    <row r="43" spans="2:35" x14ac:dyDescent="0.25">
      <c r="B43" s="17" t="s">
        <v>21</v>
      </c>
      <c r="C43" s="10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0">
        <f t="shared" si="7"/>
        <v>0</v>
      </c>
    </row>
    <row r="44" spans="2:35" x14ac:dyDescent="0.25">
      <c r="B44" s="36" t="s">
        <v>10</v>
      </c>
      <c r="C44" s="40"/>
      <c r="D44" s="39">
        <f t="shared" ref="D44:AH44" si="8">SUM(D20:D43)</f>
        <v>0</v>
      </c>
      <c r="E44" s="39">
        <f t="shared" si="8"/>
        <v>2.9</v>
      </c>
      <c r="F44" s="39">
        <f t="shared" si="8"/>
        <v>0</v>
      </c>
      <c r="G44" s="39">
        <f t="shared" si="8"/>
        <v>1.6</v>
      </c>
      <c r="H44" s="39">
        <f t="shared" si="8"/>
        <v>63.8</v>
      </c>
      <c r="I44" s="39">
        <f t="shared" si="8"/>
        <v>5.63</v>
      </c>
      <c r="J44" s="39">
        <f t="shared" si="8"/>
        <v>0</v>
      </c>
      <c r="K44" s="39">
        <f t="shared" si="8"/>
        <v>0</v>
      </c>
      <c r="L44" s="39">
        <f t="shared" si="8"/>
        <v>0</v>
      </c>
      <c r="M44" s="39">
        <f t="shared" si="8"/>
        <v>11.3</v>
      </c>
      <c r="N44" s="39">
        <f t="shared" si="8"/>
        <v>12.399999999999999</v>
      </c>
      <c r="O44" s="39">
        <f t="shared" si="8"/>
        <v>13</v>
      </c>
      <c r="P44" s="39">
        <f t="shared" si="8"/>
        <v>1.1200000000000001</v>
      </c>
      <c r="Q44" s="39">
        <f t="shared" si="8"/>
        <v>0</v>
      </c>
      <c r="R44" s="39">
        <f t="shared" si="8"/>
        <v>0</v>
      </c>
      <c r="S44" s="39">
        <f t="shared" si="8"/>
        <v>0</v>
      </c>
      <c r="T44" s="39">
        <f t="shared" si="8"/>
        <v>1.4</v>
      </c>
      <c r="U44" s="39">
        <f t="shared" si="8"/>
        <v>0</v>
      </c>
      <c r="V44" s="39">
        <f t="shared" si="8"/>
        <v>3</v>
      </c>
      <c r="W44" s="39">
        <f t="shared" si="8"/>
        <v>20.3</v>
      </c>
      <c r="X44" s="39">
        <f t="shared" si="8"/>
        <v>0</v>
      </c>
      <c r="Y44" s="39">
        <f t="shared" si="8"/>
        <v>0</v>
      </c>
      <c r="Z44" s="39">
        <f t="shared" si="8"/>
        <v>0.5</v>
      </c>
      <c r="AA44" s="39">
        <f t="shared" si="8"/>
        <v>0</v>
      </c>
      <c r="AB44" s="39">
        <f t="shared" si="8"/>
        <v>10</v>
      </c>
      <c r="AC44" s="39">
        <f t="shared" si="8"/>
        <v>0</v>
      </c>
      <c r="AD44" s="39">
        <f t="shared" si="8"/>
        <v>0</v>
      </c>
      <c r="AE44" s="39">
        <f t="shared" si="8"/>
        <v>0</v>
      </c>
      <c r="AF44" s="39">
        <f t="shared" si="8"/>
        <v>0</v>
      </c>
      <c r="AG44" s="39">
        <f t="shared" si="8"/>
        <v>1.4</v>
      </c>
      <c r="AH44" s="39">
        <f t="shared" si="8"/>
        <v>0.5</v>
      </c>
      <c r="AI44" s="39">
        <f t="shared" si="7"/>
        <v>148.85000000000002</v>
      </c>
    </row>
    <row r="45" spans="2:35" ht="20" x14ac:dyDescent="0.25">
      <c r="B45" s="31" t="s">
        <v>28</v>
      </c>
      <c r="C45" s="25" t="s">
        <v>7</v>
      </c>
      <c r="D45" s="14">
        <f t="shared" ref="D45:AH45" si="9">D6</f>
        <v>1</v>
      </c>
      <c r="E45" s="14">
        <f t="shared" si="9"/>
        <v>2</v>
      </c>
      <c r="F45" s="14">
        <f t="shared" si="9"/>
        <v>3</v>
      </c>
      <c r="G45" s="14">
        <f t="shared" si="9"/>
        <v>4</v>
      </c>
      <c r="H45" s="14">
        <f t="shared" si="9"/>
        <v>5</v>
      </c>
      <c r="I45" s="14">
        <f t="shared" si="9"/>
        <v>6</v>
      </c>
      <c r="J45" s="14">
        <f t="shared" si="9"/>
        <v>7</v>
      </c>
      <c r="K45" s="14">
        <f t="shared" si="9"/>
        <v>8</v>
      </c>
      <c r="L45" s="14">
        <f t="shared" si="9"/>
        <v>9</v>
      </c>
      <c r="M45" s="14">
        <f t="shared" si="9"/>
        <v>10</v>
      </c>
      <c r="N45" s="14">
        <f t="shared" si="9"/>
        <v>11</v>
      </c>
      <c r="O45" s="14">
        <f t="shared" si="9"/>
        <v>12</v>
      </c>
      <c r="P45" s="14">
        <f t="shared" si="9"/>
        <v>13</v>
      </c>
      <c r="Q45" s="14">
        <f t="shared" si="9"/>
        <v>14</v>
      </c>
      <c r="R45" s="14">
        <f t="shared" si="9"/>
        <v>15</v>
      </c>
      <c r="S45" s="14">
        <f t="shared" si="9"/>
        <v>16</v>
      </c>
      <c r="T45" s="14">
        <f t="shared" si="9"/>
        <v>17</v>
      </c>
      <c r="U45" s="14">
        <f t="shared" si="9"/>
        <v>18</v>
      </c>
      <c r="V45" s="14">
        <f t="shared" si="9"/>
        <v>19</v>
      </c>
      <c r="W45" s="14">
        <f t="shared" si="9"/>
        <v>20</v>
      </c>
      <c r="X45" s="14">
        <f t="shared" si="9"/>
        <v>21</v>
      </c>
      <c r="Y45" s="14">
        <f t="shared" si="9"/>
        <v>22</v>
      </c>
      <c r="Z45" s="14">
        <f t="shared" si="9"/>
        <v>23</v>
      </c>
      <c r="AA45" s="14">
        <f t="shared" si="9"/>
        <v>24</v>
      </c>
      <c r="AB45" s="14">
        <f t="shared" si="9"/>
        <v>25</v>
      </c>
      <c r="AC45" s="14">
        <f t="shared" si="9"/>
        <v>26</v>
      </c>
      <c r="AD45" s="14">
        <f t="shared" si="9"/>
        <v>27</v>
      </c>
      <c r="AE45" s="14">
        <f t="shared" si="9"/>
        <v>28</v>
      </c>
      <c r="AF45" s="14">
        <f t="shared" si="9"/>
        <v>29</v>
      </c>
      <c r="AG45" s="14">
        <f t="shared" si="9"/>
        <v>30</v>
      </c>
      <c r="AH45" s="14">
        <f t="shared" si="9"/>
        <v>31</v>
      </c>
      <c r="AI45" s="13" t="s">
        <v>5</v>
      </c>
    </row>
    <row r="46" spans="2:35" x14ac:dyDescent="0.25">
      <c r="B46" s="17" t="s">
        <v>18</v>
      </c>
      <c r="C46" s="10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50">
        <v>2</v>
      </c>
      <c r="AI46" s="20">
        <f>SUM(D46:AH46)</f>
        <v>2</v>
      </c>
    </row>
    <row r="47" spans="2:35" x14ac:dyDescent="0.25">
      <c r="B47" s="17" t="s">
        <v>19</v>
      </c>
      <c r="C47" s="10"/>
      <c r="D47" s="32"/>
      <c r="E47" s="32"/>
      <c r="F47" s="32"/>
      <c r="G47" s="32"/>
      <c r="H47" s="50">
        <v>2.1</v>
      </c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20">
        <f t="shared" ref="AI47:AI54" si="10">SUM(D47:AH47)</f>
        <v>2.1</v>
      </c>
    </row>
    <row r="48" spans="2:35" x14ac:dyDescent="0.25">
      <c r="B48" s="17" t="s">
        <v>29</v>
      </c>
      <c r="C48" s="10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20">
        <f t="shared" si="10"/>
        <v>0</v>
      </c>
    </row>
    <row r="49" spans="2:35" x14ac:dyDescent="0.25">
      <c r="B49" s="17" t="s">
        <v>30</v>
      </c>
      <c r="C49" s="10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20">
        <f t="shared" si="10"/>
        <v>0</v>
      </c>
    </row>
    <row r="50" spans="2:35" x14ac:dyDescent="0.25">
      <c r="B50" s="17" t="s">
        <v>31</v>
      </c>
      <c r="C50" s="10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50">
        <v>7.8</v>
      </c>
      <c r="Q50" s="32"/>
      <c r="R50" s="32"/>
      <c r="S50" s="32"/>
      <c r="T50" s="50">
        <v>2.8</v>
      </c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20">
        <f t="shared" si="10"/>
        <v>10.6</v>
      </c>
    </row>
    <row r="51" spans="2:35" x14ac:dyDescent="0.25">
      <c r="B51" s="17" t="s">
        <v>46</v>
      </c>
      <c r="C51" s="10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20">
        <f t="shared" si="10"/>
        <v>0</v>
      </c>
    </row>
    <row r="52" spans="2:35" x14ac:dyDescent="0.25">
      <c r="B52" s="17"/>
      <c r="C52" s="10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20">
        <f t="shared" si="10"/>
        <v>0</v>
      </c>
    </row>
    <row r="53" spans="2:35" x14ac:dyDescent="0.25">
      <c r="B53" s="17"/>
      <c r="C53" s="10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20">
        <f t="shared" si="10"/>
        <v>0</v>
      </c>
    </row>
    <row r="54" spans="2:35" x14ac:dyDescent="0.25">
      <c r="B54" s="17"/>
      <c r="C54" s="10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20">
        <f t="shared" si="10"/>
        <v>0</v>
      </c>
    </row>
    <row r="55" spans="2:35" x14ac:dyDescent="0.25">
      <c r="B55" s="45" t="s">
        <v>10</v>
      </c>
      <c r="C55" s="46"/>
      <c r="D55" s="47">
        <f>SUM(D46:D54)</f>
        <v>0</v>
      </c>
      <c r="E55" s="47">
        <f t="shared" ref="E55:AI55" si="11">SUM(E46:E54)</f>
        <v>0</v>
      </c>
      <c r="F55" s="47">
        <f t="shared" si="11"/>
        <v>0</v>
      </c>
      <c r="G55" s="47">
        <f t="shared" si="11"/>
        <v>0</v>
      </c>
      <c r="H55" s="47">
        <f t="shared" si="11"/>
        <v>2.1</v>
      </c>
      <c r="I55" s="47">
        <f t="shared" si="11"/>
        <v>0</v>
      </c>
      <c r="J55" s="47">
        <f t="shared" si="11"/>
        <v>0</v>
      </c>
      <c r="K55" s="47">
        <f t="shared" si="11"/>
        <v>0</v>
      </c>
      <c r="L55" s="47">
        <f t="shared" si="11"/>
        <v>0</v>
      </c>
      <c r="M55" s="47">
        <f t="shared" si="11"/>
        <v>0</v>
      </c>
      <c r="N55" s="47">
        <f t="shared" si="11"/>
        <v>0</v>
      </c>
      <c r="O55" s="47">
        <f t="shared" si="11"/>
        <v>0</v>
      </c>
      <c r="P55" s="47">
        <f t="shared" si="11"/>
        <v>7.8</v>
      </c>
      <c r="Q55" s="47">
        <f t="shared" si="11"/>
        <v>0</v>
      </c>
      <c r="R55" s="47">
        <f t="shared" si="11"/>
        <v>0</v>
      </c>
      <c r="S55" s="47">
        <f t="shared" si="11"/>
        <v>0</v>
      </c>
      <c r="T55" s="47">
        <f t="shared" si="11"/>
        <v>2.8</v>
      </c>
      <c r="U55" s="47">
        <f t="shared" si="11"/>
        <v>0</v>
      </c>
      <c r="V55" s="47">
        <f t="shared" si="11"/>
        <v>0</v>
      </c>
      <c r="W55" s="47">
        <f t="shared" si="11"/>
        <v>0</v>
      </c>
      <c r="X55" s="47">
        <f t="shared" si="11"/>
        <v>0</v>
      </c>
      <c r="Y55" s="47">
        <f t="shared" si="11"/>
        <v>0</v>
      </c>
      <c r="Z55" s="47">
        <f t="shared" si="11"/>
        <v>0</v>
      </c>
      <c r="AA55" s="47">
        <f t="shared" si="11"/>
        <v>0</v>
      </c>
      <c r="AB55" s="47">
        <f t="shared" si="11"/>
        <v>0</v>
      </c>
      <c r="AC55" s="47">
        <f t="shared" si="11"/>
        <v>0</v>
      </c>
      <c r="AD55" s="47">
        <f t="shared" si="11"/>
        <v>0</v>
      </c>
      <c r="AE55" s="47">
        <f t="shared" si="11"/>
        <v>0</v>
      </c>
      <c r="AF55" s="47">
        <f t="shared" si="11"/>
        <v>0</v>
      </c>
      <c r="AG55" s="47">
        <f t="shared" si="11"/>
        <v>0</v>
      </c>
      <c r="AH55" s="47">
        <f t="shared" si="11"/>
        <v>2</v>
      </c>
      <c r="AI55" s="47">
        <f t="shared" si="11"/>
        <v>14.7</v>
      </c>
    </row>
    <row r="56" spans="2:35" x14ac:dyDescent="0.25">
      <c r="B56" s="36" t="s">
        <v>34</v>
      </c>
      <c r="C56" s="37"/>
      <c r="D56" s="39">
        <f t="shared" ref="D56:AH56" si="12">SUM(D46:D54)+D44</f>
        <v>0</v>
      </c>
      <c r="E56" s="39">
        <f t="shared" si="12"/>
        <v>2.9</v>
      </c>
      <c r="F56" s="39">
        <f t="shared" si="12"/>
        <v>0</v>
      </c>
      <c r="G56" s="39">
        <f t="shared" si="12"/>
        <v>1.6</v>
      </c>
      <c r="H56" s="39">
        <f t="shared" si="12"/>
        <v>65.899999999999991</v>
      </c>
      <c r="I56" s="39">
        <f t="shared" si="12"/>
        <v>5.63</v>
      </c>
      <c r="J56" s="39">
        <f t="shared" si="12"/>
        <v>0</v>
      </c>
      <c r="K56" s="39">
        <f t="shared" si="12"/>
        <v>0</v>
      </c>
      <c r="L56" s="39">
        <f t="shared" si="12"/>
        <v>0</v>
      </c>
      <c r="M56" s="39">
        <f t="shared" si="12"/>
        <v>11.3</v>
      </c>
      <c r="N56" s="39">
        <f t="shared" si="12"/>
        <v>12.399999999999999</v>
      </c>
      <c r="O56" s="39">
        <f t="shared" si="12"/>
        <v>13</v>
      </c>
      <c r="P56" s="39">
        <f t="shared" si="12"/>
        <v>8.92</v>
      </c>
      <c r="Q56" s="39">
        <f t="shared" si="12"/>
        <v>0</v>
      </c>
      <c r="R56" s="39">
        <f t="shared" si="12"/>
        <v>0</v>
      </c>
      <c r="S56" s="39">
        <f t="shared" si="12"/>
        <v>0</v>
      </c>
      <c r="T56" s="39">
        <f t="shared" si="12"/>
        <v>4.1999999999999993</v>
      </c>
      <c r="U56" s="39">
        <f t="shared" si="12"/>
        <v>0</v>
      </c>
      <c r="V56" s="39">
        <f t="shared" si="12"/>
        <v>3</v>
      </c>
      <c r="W56" s="39">
        <f t="shared" si="12"/>
        <v>20.3</v>
      </c>
      <c r="X56" s="39">
        <f t="shared" si="12"/>
        <v>0</v>
      </c>
      <c r="Y56" s="39">
        <f t="shared" si="12"/>
        <v>0</v>
      </c>
      <c r="Z56" s="39">
        <f t="shared" si="12"/>
        <v>0.5</v>
      </c>
      <c r="AA56" s="39">
        <f t="shared" si="12"/>
        <v>0</v>
      </c>
      <c r="AB56" s="39">
        <f t="shared" si="12"/>
        <v>10</v>
      </c>
      <c r="AC56" s="39">
        <f t="shared" si="12"/>
        <v>0</v>
      </c>
      <c r="AD56" s="39">
        <f t="shared" si="12"/>
        <v>0</v>
      </c>
      <c r="AE56" s="39">
        <f t="shared" si="12"/>
        <v>0</v>
      </c>
      <c r="AF56" s="39">
        <f t="shared" si="12"/>
        <v>0</v>
      </c>
      <c r="AG56" s="39">
        <f t="shared" si="12"/>
        <v>1.4</v>
      </c>
      <c r="AH56" s="39">
        <f t="shared" si="12"/>
        <v>2.5</v>
      </c>
      <c r="AI56" s="39">
        <f t="shared" ref="AI56" si="13">SUM(D56:AH56)</f>
        <v>163.55000000000001</v>
      </c>
    </row>
    <row r="57" spans="2:35" x14ac:dyDescent="0.25">
      <c r="B57" s="18" t="s">
        <v>16</v>
      </c>
      <c r="C57" s="22">
        <f>C17</f>
        <v>1</v>
      </c>
      <c r="D57" s="22">
        <f t="shared" ref="D57:AH57" si="14">D17-D56</f>
        <v>1</v>
      </c>
      <c r="E57" s="22">
        <f t="shared" si="14"/>
        <v>-1.9</v>
      </c>
      <c r="F57" s="22">
        <f t="shared" si="14"/>
        <v>-1.9</v>
      </c>
      <c r="G57" s="22">
        <f t="shared" si="14"/>
        <v>-3.5</v>
      </c>
      <c r="H57" s="22">
        <f t="shared" si="14"/>
        <v>12.600000000000009</v>
      </c>
      <c r="I57" s="22">
        <f t="shared" si="14"/>
        <v>6.9700000000000086</v>
      </c>
      <c r="J57" s="22">
        <f t="shared" si="14"/>
        <v>6.9700000000000086</v>
      </c>
      <c r="K57" s="22">
        <f t="shared" si="14"/>
        <v>6.9700000000000086</v>
      </c>
      <c r="L57" s="22">
        <f t="shared" si="14"/>
        <v>6.9700000000000086</v>
      </c>
      <c r="M57" s="22">
        <f t="shared" si="14"/>
        <v>18.070000000000007</v>
      </c>
      <c r="N57" s="22">
        <f t="shared" si="14"/>
        <v>5.6700000000000088</v>
      </c>
      <c r="O57" s="22">
        <f t="shared" si="14"/>
        <v>-0.32999999999999119</v>
      </c>
      <c r="P57" s="22">
        <f t="shared" si="14"/>
        <v>-0.54999999999999183</v>
      </c>
      <c r="Q57" s="22">
        <f t="shared" si="14"/>
        <v>-0.54999999999999183</v>
      </c>
      <c r="R57" s="22">
        <f t="shared" si="14"/>
        <v>-0.54999999999999183</v>
      </c>
      <c r="S57" s="22">
        <f t="shared" si="14"/>
        <v>-0.54999999999999183</v>
      </c>
      <c r="T57" s="22">
        <f t="shared" si="14"/>
        <v>0.25000000000000888</v>
      </c>
      <c r="U57" s="22">
        <f t="shared" si="14"/>
        <v>17.250000000000007</v>
      </c>
      <c r="V57" s="22">
        <f t="shared" si="14"/>
        <v>14.250000000000007</v>
      </c>
      <c r="W57" s="22">
        <f t="shared" si="14"/>
        <v>34.650000000000006</v>
      </c>
      <c r="X57" s="22">
        <f t="shared" si="14"/>
        <v>34.650000000000006</v>
      </c>
      <c r="Y57" s="22">
        <f t="shared" si="14"/>
        <v>34.650000000000006</v>
      </c>
      <c r="Z57" s="22">
        <f t="shared" si="14"/>
        <v>21.950000000000006</v>
      </c>
      <c r="AA57" s="22">
        <f t="shared" si="14"/>
        <v>21.950000000000006</v>
      </c>
      <c r="AB57" s="22">
        <f t="shared" si="14"/>
        <v>11.950000000000006</v>
      </c>
      <c r="AC57" s="22">
        <f t="shared" si="14"/>
        <v>11.950000000000006</v>
      </c>
      <c r="AD57" s="22">
        <f t="shared" si="14"/>
        <v>11.950000000000006</v>
      </c>
      <c r="AE57" s="22">
        <f t="shared" si="14"/>
        <v>11.950000000000006</v>
      </c>
      <c r="AF57" s="22">
        <f t="shared" si="14"/>
        <v>11.950000000000006</v>
      </c>
      <c r="AG57" s="22">
        <f t="shared" si="14"/>
        <v>10.550000000000006</v>
      </c>
      <c r="AH57" s="22">
        <f t="shared" si="14"/>
        <v>8.050000000000006</v>
      </c>
      <c r="AI57" s="23"/>
    </row>
    <row r="58" spans="2:35" x14ac:dyDescent="0.25">
      <c r="B58" s="6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</sheetData>
  <conditionalFormatting sqref="C7:AH8">
    <cfRule type="cellIs" dxfId="6" priority="1" stopIfTrue="1" operator="lessThanOrEqual">
      <formula>$C$4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2B430-6B16-6041-A2BC-5147769899B2}">
  <dimension ref="B1:AI58"/>
  <sheetViews>
    <sheetView zoomScale="75" zoomScaleNormal="50" workbookViewId="0">
      <pane xSplit="3" ySplit="8" topLeftCell="D9" activePane="bottomRight" state="frozen"/>
      <selection activeCell="L41" sqref="L41:M41"/>
      <selection pane="topRight" activeCell="L41" sqref="L41:M41"/>
      <selection pane="bottomLeft" activeCell="L41" sqref="L41:M41"/>
      <selection pane="bottomRight" activeCell="C8" sqref="C8"/>
    </sheetView>
  </sheetViews>
  <sheetFormatPr baseColWidth="10" defaultColWidth="10.83203125" defaultRowHeight="19" x14ac:dyDescent="0.25"/>
  <cols>
    <col min="1" max="1" width="3" style="3" customWidth="1"/>
    <col min="2" max="2" width="48" style="3" bestFit="1" customWidth="1"/>
    <col min="3" max="3" width="10.83203125" style="3"/>
    <col min="4" max="34" width="7.6640625" style="3" customWidth="1"/>
    <col min="35" max="16384" width="10.83203125" style="3"/>
  </cols>
  <sheetData>
    <row r="1" spans="2:35" ht="19" customHeight="1" x14ac:dyDescent="0.25"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2:35" ht="19" customHeight="1" x14ac:dyDescent="0.25"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2:35" x14ac:dyDescent="0.25">
      <c r="B3" s="4" t="s">
        <v>2</v>
      </c>
      <c r="C3" s="15">
        <v>45231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2:35" x14ac:dyDescent="0.25">
      <c r="B4" s="4" t="s">
        <v>3</v>
      </c>
      <c r="C4" s="7"/>
      <c r="D4" s="8">
        <v>0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  <c r="AD4" s="8">
        <v>0</v>
      </c>
      <c r="AE4" s="8">
        <v>0</v>
      </c>
      <c r="AF4" s="8"/>
      <c r="AG4" s="8"/>
      <c r="AH4" s="8"/>
      <c r="AI4" s="4"/>
    </row>
    <row r="5" spans="2:35" s="4" customFormat="1" ht="10" customHeight="1" x14ac:dyDescent="0.25">
      <c r="G5" s="42"/>
      <c r="H5" s="42"/>
      <c r="N5" s="42"/>
      <c r="O5" s="42"/>
      <c r="U5" s="42"/>
      <c r="V5" s="42"/>
      <c r="X5" s="5"/>
      <c r="AB5" s="42"/>
      <c r="AC5" s="42"/>
    </row>
    <row r="6" spans="2:35" ht="20" x14ac:dyDescent="0.25">
      <c r="B6" s="5"/>
      <c r="C6" s="13" t="s">
        <v>4</v>
      </c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4">
        <v>6</v>
      </c>
      <c r="J6" s="14">
        <v>7</v>
      </c>
      <c r="K6" s="14">
        <v>8</v>
      </c>
      <c r="L6" s="14">
        <v>9</v>
      </c>
      <c r="M6" s="14">
        <v>10</v>
      </c>
      <c r="N6" s="14">
        <v>11</v>
      </c>
      <c r="O6" s="14">
        <v>12</v>
      </c>
      <c r="P6" s="14">
        <v>13</v>
      </c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4">
        <v>20</v>
      </c>
      <c r="X6" s="14">
        <v>21</v>
      </c>
      <c r="Y6" s="14">
        <v>22</v>
      </c>
      <c r="Z6" s="14">
        <v>23</v>
      </c>
      <c r="AA6" s="14">
        <v>24</v>
      </c>
      <c r="AB6" s="14">
        <v>25</v>
      </c>
      <c r="AC6" s="14">
        <v>26</v>
      </c>
      <c r="AD6" s="14">
        <v>27</v>
      </c>
      <c r="AE6" s="14">
        <v>28</v>
      </c>
      <c r="AF6" s="14">
        <v>29</v>
      </c>
      <c r="AG6" s="14">
        <v>30</v>
      </c>
      <c r="AH6" s="14">
        <v>31</v>
      </c>
      <c r="AI6" s="13" t="s">
        <v>5</v>
      </c>
    </row>
    <row r="7" spans="2:35" x14ac:dyDescent="0.25">
      <c r="B7" s="12" t="s">
        <v>15</v>
      </c>
      <c r="C7" s="9"/>
      <c r="D7" s="20">
        <f>C57</f>
        <v>8.050000000000006</v>
      </c>
      <c r="E7" s="20">
        <f t="shared" ref="E7:AH7" si="0">D57</f>
        <v>8.050000000000006</v>
      </c>
      <c r="F7" s="20">
        <f t="shared" si="0"/>
        <v>6.6500000000000057</v>
      </c>
      <c r="G7" s="20">
        <f t="shared" si="0"/>
        <v>50.85</v>
      </c>
      <c r="H7" s="20">
        <f t="shared" si="0"/>
        <v>50.65</v>
      </c>
      <c r="I7" s="20">
        <f t="shared" si="0"/>
        <v>50.65</v>
      </c>
      <c r="J7" s="20">
        <f t="shared" si="0"/>
        <v>47.6</v>
      </c>
      <c r="K7" s="20">
        <f t="shared" si="0"/>
        <v>49.6</v>
      </c>
      <c r="L7" s="20">
        <f t="shared" si="0"/>
        <v>48.6</v>
      </c>
      <c r="M7" s="20">
        <f t="shared" si="0"/>
        <v>44.050000000000004</v>
      </c>
      <c r="N7" s="20">
        <f t="shared" si="0"/>
        <v>54.660000000000004</v>
      </c>
      <c r="O7" s="20">
        <f t="shared" si="0"/>
        <v>54.660000000000004</v>
      </c>
      <c r="P7" s="20">
        <f t="shared" si="0"/>
        <v>54.660000000000004</v>
      </c>
      <c r="Q7" s="20">
        <f t="shared" si="0"/>
        <v>46.960000000000008</v>
      </c>
      <c r="R7" s="20">
        <f t="shared" si="0"/>
        <v>37.960000000000008</v>
      </c>
      <c r="S7" s="20">
        <f t="shared" si="0"/>
        <v>37.460000000000008</v>
      </c>
      <c r="T7" s="20">
        <f t="shared" si="0"/>
        <v>41.060000000000009</v>
      </c>
      <c r="U7" s="20">
        <f t="shared" si="0"/>
        <v>43.860000000000007</v>
      </c>
      <c r="V7" s="20">
        <f t="shared" si="0"/>
        <v>43.860000000000007</v>
      </c>
      <c r="W7" s="20">
        <f t="shared" si="0"/>
        <v>43.860000000000007</v>
      </c>
      <c r="X7" s="20">
        <f t="shared" si="0"/>
        <v>58.440000000000005</v>
      </c>
      <c r="Y7" s="20">
        <f t="shared" si="0"/>
        <v>80.930000000000007</v>
      </c>
      <c r="Z7" s="20">
        <f t="shared" si="0"/>
        <v>16.780000000000008</v>
      </c>
      <c r="AA7" s="20">
        <f t="shared" si="0"/>
        <v>12.420000000000009</v>
      </c>
      <c r="AB7" s="20">
        <f t="shared" si="0"/>
        <v>10.72000000000001</v>
      </c>
      <c r="AC7" s="20">
        <f t="shared" si="0"/>
        <v>10.72000000000001</v>
      </c>
      <c r="AD7" s="20">
        <f t="shared" si="0"/>
        <v>10.72000000000001</v>
      </c>
      <c r="AE7" s="20">
        <f t="shared" si="0"/>
        <v>22.420000000000009</v>
      </c>
      <c r="AF7" s="20">
        <f t="shared" si="0"/>
        <v>17.820000000000007</v>
      </c>
      <c r="AG7" s="20">
        <f t="shared" si="0"/>
        <v>10.820000000000007</v>
      </c>
      <c r="AH7" s="20">
        <f t="shared" si="0"/>
        <v>-1.1799999999999926</v>
      </c>
      <c r="AI7" s="10"/>
    </row>
    <row r="8" spans="2:35" x14ac:dyDescent="0.25">
      <c r="B8" s="12" t="s">
        <v>17</v>
      </c>
      <c r="C8" s="34">
        <f>'10-2023'!AH8</f>
        <v>8.050000000000006</v>
      </c>
      <c r="D8" s="35">
        <f>D57</f>
        <v>8.050000000000006</v>
      </c>
      <c r="E8" s="35">
        <f t="shared" ref="E8:AH8" si="1">E57</f>
        <v>6.6500000000000057</v>
      </c>
      <c r="F8" s="35">
        <f t="shared" si="1"/>
        <v>50.85</v>
      </c>
      <c r="G8" s="35">
        <f t="shared" si="1"/>
        <v>50.65</v>
      </c>
      <c r="H8" s="35">
        <f t="shared" si="1"/>
        <v>50.65</v>
      </c>
      <c r="I8" s="35">
        <f t="shared" si="1"/>
        <v>47.6</v>
      </c>
      <c r="J8" s="35">
        <f t="shared" si="1"/>
        <v>49.6</v>
      </c>
      <c r="K8" s="35">
        <f t="shared" si="1"/>
        <v>48.6</v>
      </c>
      <c r="L8" s="35">
        <f t="shared" si="1"/>
        <v>44.050000000000004</v>
      </c>
      <c r="M8" s="35">
        <f t="shared" si="1"/>
        <v>54.660000000000004</v>
      </c>
      <c r="N8" s="35">
        <f t="shared" si="1"/>
        <v>54.660000000000004</v>
      </c>
      <c r="O8" s="35">
        <f t="shared" si="1"/>
        <v>54.660000000000004</v>
      </c>
      <c r="P8" s="35">
        <f t="shared" si="1"/>
        <v>46.960000000000008</v>
      </c>
      <c r="Q8" s="35">
        <f t="shared" si="1"/>
        <v>37.960000000000008</v>
      </c>
      <c r="R8" s="35">
        <f t="shared" si="1"/>
        <v>37.460000000000008</v>
      </c>
      <c r="S8" s="35">
        <f t="shared" si="1"/>
        <v>41.060000000000009</v>
      </c>
      <c r="T8" s="35">
        <f t="shared" si="1"/>
        <v>43.860000000000007</v>
      </c>
      <c r="U8" s="35">
        <f t="shared" si="1"/>
        <v>43.860000000000007</v>
      </c>
      <c r="V8" s="35">
        <f t="shared" si="1"/>
        <v>43.860000000000007</v>
      </c>
      <c r="W8" s="35">
        <f t="shared" si="1"/>
        <v>58.440000000000005</v>
      </c>
      <c r="X8" s="35">
        <f t="shared" si="1"/>
        <v>80.930000000000007</v>
      </c>
      <c r="Y8" s="35">
        <f t="shared" si="1"/>
        <v>16.780000000000008</v>
      </c>
      <c r="Z8" s="35">
        <f t="shared" si="1"/>
        <v>12.420000000000009</v>
      </c>
      <c r="AA8" s="35">
        <f t="shared" si="1"/>
        <v>10.72000000000001</v>
      </c>
      <c r="AB8" s="35">
        <f t="shared" si="1"/>
        <v>10.72000000000001</v>
      </c>
      <c r="AC8" s="35">
        <f t="shared" si="1"/>
        <v>10.72000000000001</v>
      </c>
      <c r="AD8" s="35">
        <f t="shared" si="1"/>
        <v>22.420000000000009</v>
      </c>
      <c r="AE8" s="35">
        <f t="shared" si="1"/>
        <v>17.820000000000007</v>
      </c>
      <c r="AF8" s="35">
        <f t="shared" si="1"/>
        <v>10.820000000000007</v>
      </c>
      <c r="AG8" s="35">
        <f t="shared" si="1"/>
        <v>-1.1799999999999926</v>
      </c>
      <c r="AH8" s="35">
        <f t="shared" si="1"/>
        <v>-1.1799999999999926</v>
      </c>
      <c r="AI8" s="10"/>
    </row>
    <row r="9" spans="2:35" x14ac:dyDescent="0.25">
      <c r="B9" s="1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2:35" ht="20" x14ac:dyDescent="0.25">
      <c r="B10" s="28" t="s">
        <v>6</v>
      </c>
      <c r="C10" s="24" t="s">
        <v>7</v>
      </c>
      <c r="D10" s="33">
        <f>D6</f>
        <v>1</v>
      </c>
      <c r="E10" s="33">
        <f t="shared" ref="E10:AH10" si="2">E6</f>
        <v>2</v>
      </c>
      <c r="F10" s="33">
        <f t="shared" si="2"/>
        <v>3</v>
      </c>
      <c r="G10" s="33">
        <f t="shared" si="2"/>
        <v>4</v>
      </c>
      <c r="H10" s="33">
        <f t="shared" si="2"/>
        <v>5</v>
      </c>
      <c r="I10" s="33">
        <f t="shared" si="2"/>
        <v>6</v>
      </c>
      <c r="J10" s="33">
        <f t="shared" si="2"/>
        <v>7</v>
      </c>
      <c r="K10" s="33">
        <f t="shared" si="2"/>
        <v>8</v>
      </c>
      <c r="L10" s="33">
        <f t="shared" si="2"/>
        <v>9</v>
      </c>
      <c r="M10" s="33">
        <f t="shared" si="2"/>
        <v>10</v>
      </c>
      <c r="N10" s="33">
        <f t="shared" si="2"/>
        <v>11</v>
      </c>
      <c r="O10" s="33">
        <f t="shared" si="2"/>
        <v>12</v>
      </c>
      <c r="P10" s="33">
        <f t="shared" si="2"/>
        <v>13</v>
      </c>
      <c r="Q10" s="33">
        <f t="shared" si="2"/>
        <v>14</v>
      </c>
      <c r="R10" s="33">
        <f t="shared" si="2"/>
        <v>15</v>
      </c>
      <c r="S10" s="33">
        <f t="shared" si="2"/>
        <v>16</v>
      </c>
      <c r="T10" s="33">
        <f t="shared" si="2"/>
        <v>17</v>
      </c>
      <c r="U10" s="33">
        <f t="shared" si="2"/>
        <v>18</v>
      </c>
      <c r="V10" s="33">
        <f t="shared" si="2"/>
        <v>19</v>
      </c>
      <c r="W10" s="33">
        <f t="shared" si="2"/>
        <v>20</v>
      </c>
      <c r="X10" s="33">
        <f t="shared" si="2"/>
        <v>21</v>
      </c>
      <c r="Y10" s="33">
        <f t="shared" si="2"/>
        <v>22</v>
      </c>
      <c r="Z10" s="33">
        <f t="shared" si="2"/>
        <v>23</v>
      </c>
      <c r="AA10" s="33">
        <f t="shared" si="2"/>
        <v>24</v>
      </c>
      <c r="AB10" s="33">
        <f t="shared" si="2"/>
        <v>25</v>
      </c>
      <c r="AC10" s="33">
        <f t="shared" si="2"/>
        <v>26</v>
      </c>
      <c r="AD10" s="33">
        <f t="shared" si="2"/>
        <v>27</v>
      </c>
      <c r="AE10" s="33">
        <f t="shared" si="2"/>
        <v>28</v>
      </c>
      <c r="AF10" s="33">
        <f t="shared" si="2"/>
        <v>29</v>
      </c>
      <c r="AG10" s="33">
        <f t="shared" si="2"/>
        <v>30</v>
      </c>
      <c r="AH10" s="33">
        <f t="shared" si="2"/>
        <v>31</v>
      </c>
      <c r="AI10" s="30" t="s">
        <v>5</v>
      </c>
    </row>
    <row r="11" spans="2:35" x14ac:dyDescent="0.25">
      <c r="B11" s="17" t="s">
        <v>42</v>
      </c>
      <c r="C11" s="10"/>
      <c r="D11" s="21"/>
      <c r="E11" s="21"/>
      <c r="F11" s="21"/>
      <c r="G11" s="21"/>
      <c r="H11" s="21"/>
      <c r="I11" s="21"/>
      <c r="J11" s="21"/>
      <c r="K11" s="21"/>
      <c r="L11" s="21"/>
      <c r="M11" s="21">
        <v>25.9</v>
      </c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>
        <v>30.2</v>
      </c>
      <c r="Y11" s="21"/>
      <c r="Z11" s="21"/>
      <c r="AA11" s="21"/>
      <c r="AB11" s="21"/>
      <c r="AC11" s="21"/>
      <c r="AD11" s="21">
        <v>16.600000000000001</v>
      </c>
      <c r="AE11" s="21"/>
      <c r="AF11" s="21"/>
      <c r="AG11" s="21"/>
      <c r="AH11" s="21"/>
      <c r="AI11" s="20">
        <f>SUM(D11:AH11)</f>
        <v>72.699999999999989</v>
      </c>
    </row>
    <row r="12" spans="2:35" x14ac:dyDescent="0.25">
      <c r="B12" s="17" t="s">
        <v>50</v>
      </c>
      <c r="C12" s="1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0">
        <f t="shared" ref="AI12:AI16" si="3">SUM(D12:AH12)</f>
        <v>0</v>
      </c>
    </row>
    <row r="13" spans="2:35" x14ac:dyDescent="0.25">
      <c r="B13" s="17" t="s">
        <v>45</v>
      </c>
      <c r="C13" s="10"/>
      <c r="D13" s="21"/>
      <c r="E13" s="21"/>
      <c r="F13" s="21"/>
      <c r="G13" s="21"/>
      <c r="H13" s="21"/>
      <c r="I13" s="21">
        <v>8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>
        <v>1.2</v>
      </c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0">
        <f t="shared" si="3"/>
        <v>9.1999999999999993</v>
      </c>
    </row>
    <row r="14" spans="2:35" x14ac:dyDescent="0.25">
      <c r="B14" s="17" t="s">
        <v>11</v>
      </c>
      <c r="C14" s="10"/>
      <c r="D14" s="21"/>
      <c r="E14" s="21"/>
      <c r="F14" s="21">
        <v>96.8</v>
      </c>
      <c r="G14" s="21"/>
      <c r="H14" s="21"/>
      <c r="I14" s="21"/>
      <c r="J14" s="21">
        <v>3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0">
        <f t="shared" si="3"/>
        <v>99.8</v>
      </c>
    </row>
    <row r="15" spans="2:35" x14ac:dyDescent="0.25">
      <c r="B15" s="17"/>
      <c r="C15" s="10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>
        <v>6</v>
      </c>
      <c r="T15" s="21">
        <v>7</v>
      </c>
      <c r="U15" s="21"/>
      <c r="V15" s="21"/>
      <c r="W15" s="21">
        <v>18</v>
      </c>
      <c r="X15" s="21"/>
      <c r="Y15" s="21">
        <v>-2.5</v>
      </c>
      <c r="Z15" s="21">
        <v>-3.5</v>
      </c>
      <c r="AA15" s="21"/>
      <c r="AB15" s="21"/>
      <c r="AC15" s="21"/>
      <c r="AD15" s="21"/>
      <c r="AE15" s="21"/>
      <c r="AF15" s="21"/>
      <c r="AG15" s="21"/>
      <c r="AH15" s="21"/>
      <c r="AI15" s="20">
        <f t="shared" si="3"/>
        <v>25</v>
      </c>
    </row>
    <row r="16" spans="2:35" x14ac:dyDescent="0.25">
      <c r="B16" s="36" t="s">
        <v>33</v>
      </c>
      <c r="C16" s="37"/>
      <c r="D16" s="38">
        <f t="shared" ref="D16:AH16" si="4">SUM(D11:D15)</f>
        <v>0</v>
      </c>
      <c r="E16" s="38">
        <f t="shared" si="4"/>
        <v>0</v>
      </c>
      <c r="F16" s="38">
        <f t="shared" si="4"/>
        <v>96.8</v>
      </c>
      <c r="G16" s="38">
        <f t="shared" si="4"/>
        <v>0</v>
      </c>
      <c r="H16" s="38">
        <f t="shared" si="4"/>
        <v>0</v>
      </c>
      <c r="I16" s="38">
        <f t="shared" si="4"/>
        <v>8</v>
      </c>
      <c r="J16" s="38">
        <f t="shared" si="4"/>
        <v>3</v>
      </c>
      <c r="K16" s="38">
        <f t="shared" si="4"/>
        <v>0</v>
      </c>
      <c r="L16" s="38">
        <f t="shared" si="4"/>
        <v>0</v>
      </c>
      <c r="M16" s="38">
        <f t="shared" si="4"/>
        <v>25.9</v>
      </c>
      <c r="N16" s="38">
        <f t="shared" si="4"/>
        <v>0</v>
      </c>
      <c r="O16" s="38">
        <f t="shared" si="4"/>
        <v>0</v>
      </c>
      <c r="P16" s="38">
        <f t="shared" si="4"/>
        <v>0</v>
      </c>
      <c r="Q16" s="38">
        <f t="shared" si="4"/>
        <v>0</v>
      </c>
      <c r="R16" s="38">
        <f t="shared" si="4"/>
        <v>0</v>
      </c>
      <c r="S16" s="38">
        <f t="shared" si="4"/>
        <v>6</v>
      </c>
      <c r="T16" s="38">
        <f t="shared" si="4"/>
        <v>7</v>
      </c>
      <c r="U16" s="38">
        <f t="shared" si="4"/>
        <v>0</v>
      </c>
      <c r="V16" s="38">
        <f t="shared" si="4"/>
        <v>0</v>
      </c>
      <c r="W16" s="38">
        <f t="shared" si="4"/>
        <v>18</v>
      </c>
      <c r="X16" s="38">
        <f t="shared" si="4"/>
        <v>31.4</v>
      </c>
      <c r="Y16" s="38">
        <f t="shared" si="4"/>
        <v>-2.5</v>
      </c>
      <c r="Z16" s="38">
        <f t="shared" si="4"/>
        <v>-3.5</v>
      </c>
      <c r="AA16" s="38">
        <f t="shared" si="4"/>
        <v>0</v>
      </c>
      <c r="AB16" s="38">
        <f t="shared" si="4"/>
        <v>0</v>
      </c>
      <c r="AC16" s="38">
        <f t="shared" si="4"/>
        <v>0</v>
      </c>
      <c r="AD16" s="38">
        <f t="shared" si="4"/>
        <v>16.600000000000001</v>
      </c>
      <c r="AE16" s="38">
        <f t="shared" si="4"/>
        <v>0</v>
      </c>
      <c r="AF16" s="38">
        <f t="shared" si="4"/>
        <v>0</v>
      </c>
      <c r="AG16" s="38">
        <f t="shared" si="4"/>
        <v>0</v>
      </c>
      <c r="AH16" s="38">
        <f t="shared" si="4"/>
        <v>0</v>
      </c>
      <c r="AI16" s="39">
        <f t="shared" si="3"/>
        <v>206.7</v>
      </c>
    </row>
    <row r="17" spans="2:35" x14ac:dyDescent="0.25">
      <c r="B17" s="19" t="s">
        <v>8</v>
      </c>
      <c r="C17" s="22">
        <f>C8</f>
        <v>8.050000000000006</v>
      </c>
      <c r="D17" s="22">
        <f t="shared" ref="D17:AH17" si="5">D16+D7</f>
        <v>8.050000000000006</v>
      </c>
      <c r="E17" s="22">
        <f t="shared" si="5"/>
        <v>8.050000000000006</v>
      </c>
      <c r="F17" s="22">
        <f t="shared" si="5"/>
        <v>103.45</v>
      </c>
      <c r="G17" s="22">
        <f t="shared" si="5"/>
        <v>50.85</v>
      </c>
      <c r="H17" s="22">
        <f t="shared" si="5"/>
        <v>50.65</v>
      </c>
      <c r="I17" s="22">
        <f t="shared" si="5"/>
        <v>58.65</v>
      </c>
      <c r="J17" s="22">
        <f t="shared" si="5"/>
        <v>50.6</v>
      </c>
      <c r="K17" s="22">
        <f t="shared" si="5"/>
        <v>49.6</v>
      </c>
      <c r="L17" s="22">
        <f t="shared" si="5"/>
        <v>48.6</v>
      </c>
      <c r="M17" s="22">
        <f t="shared" si="5"/>
        <v>69.95</v>
      </c>
      <c r="N17" s="22">
        <f t="shared" si="5"/>
        <v>54.660000000000004</v>
      </c>
      <c r="O17" s="22">
        <f t="shared" si="5"/>
        <v>54.660000000000004</v>
      </c>
      <c r="P17" s="22">
        <f t="shared" si="5"/>
        <v>54.660000000000004</v>
      </c>
      <c r="Q17" s="22">
        <f t="shared" si="5"/>
        <v>46.960000000000008</v>
      </c>
      <c r="R17" s="22">
        <f t="shared" si="5"/>
        <v>37.960000000000008</v>
      </c>
      <c r="S17" s="22">
        <f t="shared" si="5"/>
        <v>43.460000000000008</v>
      </c>
      <c r="T17" s="22">
        <f t="shared" si="5"/>
        <v>48.060000000000009</v>
      </c>
      <c r="U17" s="22">
        <f t="shared" si="5"/>
        <v>43.860000000000007</v>
      </c>
      <c r="V17" s="22">
        <f t="shared" si="5"/>
        <v>43.860000000000007</v>
      </c>
      <c r="W17" s="22">
        <f t="shared" si="5"/>
        <v>61.860000000000007</v>
      </c>
      <c r="X17" s="22">
        <f t="shared" si="5"/>
        <v>89.84</v>
      </c>
      <c r="Y17" s="22">
        <f t="shared" si="5"/>
        <v>78.430000000000007</v>
      </c>
      <c r="Z17" s="22">
        <f t="shared" si="5"/>
        <v>13.280000000000008</v>
      </c>
      <c r="AA17" s="22">
        <f t="shared" si="5"/>
        <v>12.420000000000009</v>
      </c>
      <c r="AB17" s="22">
        <f t="shared" si="5"/>
        <v>10.72000000000001</v>
      </c>
      <c r="AC17" s="22">
        <f t="shared" si="5"/>
        <v>10.72000000000001</v>
      </c>
      <c r="AD17" s="22">
        <f t="shared" si="5"/>
        <v>27.320000000000011</v>
      </c>
      <c r="AE17" s="22">
        <f t="shared" si="5"/>
        <v>22.420000000000009</v>
      </c>
      <c r="AF17" s="22">
        <f t="shared" si="5"/>
        <v>17.820000000000007</v>
      </c>
      <c r="AG17" s="22">
        <f t="shared" si="5"/>
        <v>10.820000000000007</v>
      </c>
      <c r="AH17" s="22">
        <f t="shared" si="5"/>
        <v>-1.1799999999999926</v>
      </c>
      <c r="AI17" s="23"/>
    </row>
    <row r="18" spans="2:35" x14ac:dyDescent="0.25"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</row>
    <row r="19" spans="2:35" ht="20" x14ac:dyDescent="0.25">
      <c r="B19" s="28" t="s">
        <v>9</v>
      </c>
      <c r="C19" s="24" t="s">
        <v>7</v>
      </c>
      <c r="D19" s="29">
        <f t="shared" ref="D19:AH19" si="6">D6</f>
        <v>1</v>
      </c>
      <c r="E19" s="29">
        <f t="shared" si="6"/>
        <v>2</v>
      </c>
      <c r="F19" s="29">
        <f t="shared" si="6"/>
        <v>3</v>
      </c>
      <c r="G19" s="29">
        <f t="shared" si="6"/>
        <v>4</v>
      </c>
      <c r="H19" s="29">
        <f t="shared" si="6"/>
        <v>5</v>
      </c>
      <c r="I19" s="29">
        <f t="shared" si="6"/>
        <v>6</v>
      </c>
      <c r="J19" s="29">
        <f t="shared" si="6"/>
        <v>7</v>
      </c>
      <c r="K19" s="29">
        <f t="shared" si="6"/>
        <v>8</v>
      </c>
      <c r="L19" s="29">
        <f t="shared" si="6"/>
        <v>9</v>
      </c>
      <c r="M19" s="29">
        <f t="shared" si="6"/>
        <v>10</v>
      </c>
      <c r="N19" s="29">
        <f t="shared" si="6"/>
        <v>11</v>
      </c>
      <c r="O19" s="29">
        <f t="shared" si="6"/>
        <v>12</v>
      </c>
      <c r="P19" s="29">
        <f t="shared" si="6"/>
        <v>13</v>
      </c>
      <c r="Q19" s="29">
        <f t="shared" si="6"/>
        <v>14</v>
      </c>
      <c r="R19" s="29">
        <f t="shared" si="6"/>
        <v>15</v>
      </c>
      <c r="S19" s="29">
        <f t="shared" si="6"/>
        <v>16</v>
      </c>
      <c r="T19" s="29">
        <f t="shared" si="6"/>
        <v>17</v>
      </c>
      <c r="U19" s="29">
        <f t="shared" si="6"/>
        <v>18</v>
      </c>
      <c r="V19" s="29">
        <f t="shared" si="6"/>
        <v>19</v>
      </c>
      <c r="W19" s="29">
        <f t="shared" si="6"/>
        <v>20</v>
      </c>
      <c r="X19" s="29">
        <f t="shared" si="6"/>
        <v>21</v>
      </c>
      <c r="Y19" s="29">
        <f t="shared" si="6"/>
        <v>22</v>
      </c>
      <c r="Z19" s="29">
        <f t="shared" si="6"/>
        <v>23</v>
      </c>
      <c r="AA19" s="29">
        <f t="shared" si="6"/>
        <v>24</v>
      </c>
      <c r="AB19" s="29">
        <f t="shared" si="6"/>
        <v>25</v>
      </c>
      <c r="AC19" s="29">
        <f t="shared" si="6"/>
        <v>26</v>
      </c>
      <c r="AD19" s="29">
        <f t="shared" si="6"/>
        <v>27</v>
      </c>
      <c r="AE19" s="29">
        <f t="shared" si="6"/>
        <v>28</v>
      </c>
      <c r="AF19" s="29">
        <f t="shared" si="6"/>
        <v>29</v>
      </c>
      <c r="AG19" s="29">
        <f t="shared" si="6"/>
        <v>30</v>
      </c>
      <c r="AH19" s="29">
        <f t="shared" si="6"/>
        <v>31</v>
      </c>
      <c r="AI19" s="30" t="s">
        <v>5</v>
      </c>
    </row>
    <row r="20" spans="2:35" x14ac:dyDescent="0.25">
      <c r="B20" s="17" t="s">
        <v>12</v>
      </c>
      <c r="C20" s="1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49">
        <v>0.7</v>
      </c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H20" s="21"/>
      <c r="AI20" s="20">
        <f>SUM(D20:AH20)</f>
        <v>0.7</v>
      </c>
    </row>
    <row r="21" spans="2:35" x14ac:dyDescent="0.25">
      <c r="B21" s="17" t="s">
        <v>43</v>
      </c>
      <c r="C21" s="10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0">
        <f t="shared" ref="AI21:AI44" si="7">SUM(D21:AH21)</f>
        <v>0</v>
      </c>
    </row>
    <row r="22" spans="2:35" x14ac:dyDescent="0.25">
      <c r="B22" s="17" t="s">
        <v>22</v>
      </c>
      <c r="C22" s="10"/>
      <c r="D22" s="21"/>
      <c r="E22" s="21"/>
      <c r="F22" s="49">
        <v>8.6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E22" s="21"/>
      <c r="AF22" s="21"/>
      <c r="AH22" s="21"/>
      <c r="AI22" s="20">
        <f>SUM(D22:AH22)</f>
        <v>8.6</v>
      </c>
    </row>
    <row r="23" spans="2:35" x14ac:dyDescent="0.25">
      <c r="B23" s="17" t="s">
        <v>23</v>
      </c>
      <c r="C23" s="10"/>
      <c r="D23" s="21"/>
      <c r="E23" s="21"/>
      <c r="F23" s="21"/>
      <c r="G23" s="21"/>
      <c r="H23" s="21"/>
      <c r="I23" s="21"/>
      <c r="J23" s="21"/>
      <c r="K23" s="21"/>
      <c r="L23" s="21"/>
      <c r="M23" s="49">
        <v>2.6</v>
      </c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0">
        <f t="shared" si="7"/>
        <v>2.6</v>
      </c>
    </row>
    <row r="24" spans="2:35" x14ac:dyDescent="0.25">
      <c r="B24" s="17" t="s">
        <v>26</v>
      </c>
      <c r="C24" s="10"/>
      <c r="D24" s="21"/>
      <c r="E24" s="49">
        <f>1.1+0.3</f>
        <v>1.4000000000000001</v>
      </c>
      <c r="F24" s="21"/>
      <c r="G24" s="21"/>
      <c r="H24" s="21"/>
      <c r="I24" s="49">
        <v>5.5</v>
      </c>
      <c r="J24" s="21"/>
      <c r="K24" s="21"/>
      <c r="L24" s="49">
        <v>0.45</v>
      </c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0">
        <f t="shared" si="7"/>
        <v>7.3500000000000005</v>
      </c>
    </row>
    <row r="25" spans="2:35" x14ac:dyDescent="0.25">
      <c r="B25" s="17" t="s">
        <v>24</v>
      </c>
      <c r="C25" s="10"/>
      <c r="D25" s="21"/>
      <c r="E25" s="21"/>
      <c r="F25" s="49">
        <f>6.3+4.76</f>
        <v>11.059999999999999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0">
        <f t="shared" si="7"/>
        <v>11.059999999999999</v>
      </c>
    </row>
    <row r="26" spans="2:35" x14ac:dyDescent="0.25">
      <c r="B26" s="17" t="s">
        <v>25</v>
      </c>
      <c r="C26" s="10"/>
      <c r="D26" s="21"/>
      <c r="E26" s="21"/>
      <c r="F26" s="21"/>
      <c r="G26" s="21"/>
      <c r="H26" s="21"/>
      <c r="I26" s="21"/>
      <c r="J26" s="21"/>
      <c r="K26" s="21"/>
      <c r="L26" s="21"/>
      <c r="M26" s="49">
        <v>1.4</v>
      </c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0">
        <f t="shared" si="7"/>
        <v>1.4</v>
      </c>
    </row>
    <row r="27" spans="2:35" x14ac:dyDescent="0.25">
      <c r="B27" s="17" t="s">
        <v>27</v>
      </c>
      <c r="C27" s="1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49">
        <v>0.12</v>
      </c>
      <c r="X27" s="21"/>
      <c r="Y27" s="21"/>
      <c r="Z27" s="49">
        <v>0.25</v>
      </c>
      <c r="AA27" s="21"/>
      <c r="AB27" s="21"/>
      <c r="AC27" s="21"/>
      <c r="AD27" s="21"/>
      <c r="AE27" s="21"/>
      <c r="AF27" s="21"/>
      <c r="AG27" s="21"/>
      <c r="AH27" s="21"/>
      <c r="AI27" s="20">
        <f t="shared" si="7"/>
        <v>0.37</v>
      </c>
    </row>
    <row r="28" spans="2:35" x14ac:dyDescent="0.25">
      <c r="B28" s="17" t="s">
        <v>13</v>
      </c>
      <c r="C28" s="10"/>
      <c r="D28" s="21"/>
      <c r="E28" s="21"/>
      <c r="F28" s="49">
        <v>0.34</v>
      </c>
      <c r="G28" s="21"/>
      <c r="H28" s="21"/>
      <c r="I28" s="21"/>
      <c r="J28" s="21"/>
      <c r="K28" s="21"/>
      <c r="L28" s="21"/>
      <c r="M28" s="49">
        <v>1</v>
      </c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49">
        <v>0.05</v>
      </c>
      <c r="Y28" s="49">
        <v>0.25</v>
      </c>
      <c r="Z28" s="21"/>
      <c r="AA28" s="49">
        <v>0.2</v>
      </c>
      <c r="AB28" s="21"/>
      <c r="AC28" s="21"/>
      <c r="AD28" s="21"/>
      <c r="AE28" s="21"/>
      <c r="AF28" s="21"/>
      <c r="AG28" s="21"/>
      <c r="AH28" s="21"/>
      <c r="AI28" s="20">
        <f t="shared" si="7"/>
        <v>1.84</v>
      </c>
    </row>
    <row r="29" spans="2:35" x14ac:dyDescent="0.25">
      <c r="B29" s="17" t="s">
        <v>14</v>
      </c>
      <c r="C29" s="10"/>
      <c r="D29" s="21"/>
      <c r="E29" s="21"/>
      <c r="F29" s="21"/>
      <c r="G29" s="21"/>
      <c r="H29" s="21"/>
      <c r="I29" s="49">
        <v>0.3</v>
      </c>
      <c r="J29" s="21"/>
      <c r="K29" s="21"/>
      <c r="L29" s="21"/>
      <c r="M29" s="21"/>
      <c r="N29" s="21"/>
      <c r="O29" s="21"/>
      <c r="P29" s="21"/>
      <c r="Q29" s="21"/>
      <c r="R29" s="21"/>
      <c r="S29" s="49">
        <v>0.5</v>
      </c>
      <c r="T29" s="21"/>
      <c r="U29" s="21"/>
      <c r="V29" s="21"/>
      <c r="W29" s="21"/>
      <c r="X29" s="21"/>
      <c r="Y29" s="49">
        <v>0.4</v>
      </c>
      <c r="Z29" s="49">
        <v>0.41</v>
      </c>
      <c r="AA29" s="21"/>
      <c r="AB29" s="21"/>
      <c r="AC29" s="21"/>
      <c r="AD29" s="21"/>
      <c r="AE29" s="21"/>
      <c r="AF29" s="21"/>
      <c r="AG29" s="21"/>
      <c r="AH29" s="21"/>
      <c r="AI29" s="20">
        <f t="shared" si="7"/>
        <v>1.61</v>
      </c>
    </row>
    <row r="30" spans="2:35" x14ac:dyDescent="0.25">
      <c r="B30" s="17" t="s">
        <v>20</v>
      </c>
      <c r="C30" s="1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49">
        <v>0.8</v>
      </c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0">
        <f t="shared" si="7"/>
        <v>0.8</v>
      </c>
    </row>
    <row r="31" spans="2:35" x14ac:dyDescent="0.25">
      <c r="B31" s="17" t="s">
        <v>32</v>
      </c>
      <c r="C31" s="43"/>
      <c r="D31" s="44"/>
      <c r="E31" s="44"/>
      <c r="F31" s="44"/>
      <c r="G31" s="44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44"/>
      <c r="AG31" s="44"/>
      <c r="AH31" s="44"/>
      <c r="AI31" s="20">
        <f t="shared" si="7"/>
        <v>0</v>
      </c>
    </row>
    <row r="32" spans="2:35" x14ac:dyDescent="0.25">
      <c r="B32" s="41" t="s">
        <v>37</v>
      </c>
      <c r="C32" s="43"/>
      <c r="D32" s="44"/>
      <c r="E32" s="44"/>
      <c r="F32" s="51">
        <v>16</v>
      </c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51">
        <v>1</v>
      </c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20">
        <f t="shared" si="7"/>
        <v>17</v>
      </c>
    </row>
    <row r="33" spans="2:35" x14ac:dyDescent="0.25">
      <c r="B33" s="41" t="s">
        <v>38</v>
      </c>
      <c r="C33" s="43"/>
      <c r="D33" s="44"/>
      <c r="E33" s="44"/>
      <c r="F33" s="44"/>
      <c r="G33" s="44"/>
      <c r="H33" s="44"/>
      <c r="I33" s="44"/>
      <c r="J33" s="44"/>
      <c r="K33" s="44"/>
      <c r="L33" s="44"/>
      <c r="M33" s="51">
        <v>4.0999999999999996</v>
      </c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20">
        <f t="shared" si="7"/>
        <v>4.0999999999999996</v>
      </c>
    </row>
    <row r="34" spans="2:35" x14ac:dyDescent="0.25">
      <c r="B34" s="41" t="s">
        <v>39</v>
      </c>
      <c r="C34" s="43"/>
      <c r="D34" s="44"/>
      <c r="E34" s="44"/>
      <c r="F34" s="51">
        <v>0.5</v>
      </c>
      <c r="G34" s="51">
        <v>0.2</v>
      </c>
      <c r="H34" s="44"/>
      <c r="I34" s="51">
        <v>0.65</v>
      </c>
      <c r="J34" s="44"/>
      <c r="K34" s="44"/>
      <c r="L34" s="51">
        <f>0.3+0.5+3+0.3</f>
        <v>4.0999999999999996</v>
      </c>
      <c r="M34" s="51">
        <f>0.3+0.44+0.35</f>
        <v>1.0899999999999999</v>
      </c>
      <c r="N34" s="44"/>
      <c r="O34" s="44"/>
      <c r="P34" s="51">
        <v>6.3</v>
      </c>
      <c r="Q34" s="51">
        <v>0.5</v>
      </c>
      <c r="R34" s="51">
        <v>0.5</v>
      </c>
      <c r="S34" s="51">
        <v>1</v>
      </c>
      <c r="T34" s="51">
        <v>0.5</v>
      </c>
      <c r="U34" s="44"/>
      <c r="V34" s="44"/>
      <c r="W34" s="51">
        <v>2.5</v>
      </c>
      <c r="X34" s="51">
        <v>6.5</v>
      </c>
      <c r="Y34" s="51">
        <v>0.5</v>
      </c>
      <c r="Z34" s="44"/>
      <c r="AA34" s="51">
        <v>1.5</v>
      </c>
      <c r="AB34" s="44"/>
      <c r="AC34" s="44"/>
      <c r="AD34" s="51">
        <v>4.9000000000000004</v>
      </c>
      <c r="AE34" s="51">
        <v>4.5999999999999996</v>
      </c>
      <c r="AF34" s="44"/>
      <c r="AG34" s="51">
        <v>6</v>
      </c>
      <c r="AH34" s="44"/>
      <c r="AI34" s="20">
        <f t="shared" si="7"/>
        <v>41.84</v>
      </c>
    </row>
    <row r="35" spans="2:35" x14ac:dyDescent="0.25">
      <c r="B35" s="41" t="s">
        <v>47</v>
      </c>
      <c r="C35" s="43"/>
      <c r="D35" s="44"/>
      <c r="E35" s="44"/>
      <c r="F35" s="44"/>
      <c r="G35" s="44"/>
      <c r="H35" s="44"/>
      <c r="I35" s="51">
        <v>0.5</v>
      </c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20">
        <f t="shared" si="7"/>
        <v>0.5</v>
      </c>
    </row>
    <row r="36" spans="2:35" x14ac:dyDescent="0.25">
      <c r="B36" s="41" t="s">
        <v>49</v>
      </c>
      <c r="C36" s="43"/>
      <c r="D36" s="44"/>
      <c r="E36" s="44"/>
      <c r="F36" s="44"/>
      <c r="G36" s="44"/>
      <c r="H36" s="44"/>
      <c r="I36" s="51">
        <v>1.5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20">
        <f t="shared" si="7"/>
        <v>1.5</v>
      </c>
    </row>
    <row r="37" spans="2:35" x14ac:dyDescent="0.25">
      <c r="B37" s="17" t="s">
        <v>51</v>
      </c>
      <c r="C37" s="10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49">
        <v>1.5</v>
      </c>
      <c r="R37" s="21"/>
      <c r="S37" s="21"/>
      <c r="T37" s="49">
        <v>1</v>
      </c>
      <c r="U37" s="21"/>
      <c r="V37" s="21"/>
      <c r="W37" s="21"/>
      <c r="X37" s="49">
        <v>1.9</v>
      </c>
      <c r="Y37" s="21"/>
      <c r="Z37" s="21"/>
      <c r="AA37" s="21"/>
      <c r="AB37" s="21"/>
      <c r="AC37" s="21"/>
      <c r="AD37" s="21"/>
      <c r="AE37" s="21"/>
      <c r="AF37" s="49">
        <v>5</v>
      </c>
      <c r="AG37" s="21"/>
      <c r="AH37" s="21"/>
      <c r="AI37" s="20">
        <f t="shared" si="7"/>
        <v>9.4</v>
      </c>
    </row>
    <row r="38" spans="2:35" x14ac:dyDescent="0.25">
      <c r="B38" s="17"/>
      <c r="C38" s="10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0">
        <f t="shared" si="7"/>
        <v>0</v>
      </c>
    </row>
    <row r="39" spans="2:35" x14ac:dyDescent="0.25">
      <c r="B39" s="17" t="s">
        <v>52</v>
      </c>
      <c r="C39" s="1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49">
        <v>0.9</v>
      </c>
      <c r="T39" s="21"/>
      <c r="U39" s="21"/>
      <c r="V39" s="21"/>
      <c r="W39" s="21"/>
      <c r="X39" s="49">
        <v>0.46</v>
      </c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0">
        <f t="shared" si="7"/>
        <v>1.36</v>
      </c>
    </row>
    <row r="40" spans="2:35" x14ac:dyDescent="0.25">
      <c r="B40" s="17" t="s">
        <v>41</v>
      </c>
      <c r="C40" s="10"/>
      <c r="D40" s="21"/>
      <c r="E40" s="21"/>
      <c r="F40" s="49">
        <v>2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49">
        <v>0.5</v>
      </c>
      <c r="Z40" s="21"/>
      <c r="AA40" s="21"/>
      <c r="AB40" s="21"/>
      <c r="AC40" s="21"/>
      <c r="AD40" s="21"/>
      <c r="AE40" s="21"/>
      <c r="AF40" s="21"/>
      <c r="AG40" s="21"/>
      <c r="AH40" s="21"/>
      <c r="AI40" s="20">
        <f t="shared" si="7"/>
        <v>2.5</v>
      </c>
    </row>
    <row r="41" spans="2:35" x14ac:dyDescent="0.25">
      <c r="B41" s="17" t="s">
        <v>40</v>
      </c>
      <c r="C41" s="10"/>
      <c r="D41" s="21"/>
      <c r="E41" s="21"/>
      <c r="F41" s="49">
        <v>12</v>
      </c>
      <c r="G41" s="21"/>
      <c r="H41" s="21"/>
      <c r="I41" s="49">
        <v>2.6</v>
      </c>
      <c r="J41" s="49">
        <v>1</v>
      </c>
      <c r="K41" s="49">
        <v>1</v>
      </c>
      <c r="L41" s="21"/>
      <c r="M41" s="49">
        <v>5.0999999999999996</v>
      </c>
      <c r="N41" s="21"/>
      <c r="O41" s="21"/>
      <c r="P41" s="21"/>
      <c r="Q41" s="49">
        <v>7</v>
      </c>
      <c r="R41" s="21"/>
      <c r="S41" s="21"/>
      <c r="T41" s="49">
        <v>1</v>
      </c>
      <c r="U41" s="21"/>
      <c r="V41" s="21"/>
      <c r="W41" s="21"/>
      <c r="X41" s="21"/>
      <c r="Y41" s="21"/>
      <c r="Z41" s="49">
        <v>0.2</v>
      </c>
      <c r="AA41" s="21"/>
      <c r="AB41" s="21"/>
      <c r="AC41" s="21"/>
      <c r="AD41" s="21"/>
      <c r="AE41" s="21"/>
      <c r="AF41" s="21"/>
      <c r="AG41" s="49">
        <v>6</v>
      </c>
      <c r="AH41" s="21"/>
      <c r="AI41" s="20">
        <f t="shared" si="7"/>
        <v>35.900000000000006</v>
      </c>
    </row>
    <row r="42" spans="2:35" x14ac:dyDescent="0.25">
      <c r="B42" s="17"/>
      <c r="C42" s="1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0">
        <f t="shared" si="7"/>
        <v>0</v>
      </c>
    </row>
    <row r="43" spans="2:35" x14ac:dyDescent="0.25">
      <c r="B43" s="17" t="s">
        <v>21</v>
      </c>
      <c r="C43" s="10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0">
        <f t="shared" si="7"/>
        <v>0</v>
      </c>
    </row>
    <row r="44" spans="2:35" x14ac:dyDescent="0.25">
      <c r="B44" s="36" t="s">
        <v>10</v>
      </c>
      <c r="C44" s="40"/>
      <c r="D44" s="39">
        <f t="shared" ref="D44:AG44" si="8">SUM(D20:D43)</f>
        <v>0</v>
      </c>
      <c r="E44" s="39">
        <f t="shared" si="8"/>
        <v>1.4000000000000001</v>
      </c>
      <c r="F44" s="39">
        <f t="shared" si="8"/>
        <v>50.5</v>
      </c>
      <c r="G44" s="39">
        <f t="shared" si="8"/>
        <v>0.2</v>
      </c>
      <c r="H44" s="39">
        <f t="shared" si="8"/>
        <v>0</v>
      </c>
      <c r="I44" s="39">
        <f t="shared" si="8"/>
        <v>11.049999999999999</v>
      </c>
      <c r="J44" s="39">
        <f t="shared" si="8"/>
        <v>1</v>
      </c>
      <c r="K44" s="39">
        <f t="shared" si="8"/>
        <v>1</v>
      </c>
      <c r="L44" s="39">
        <f t="shared" si="8"/>
        <v>4.55</v>
      </c>
      <c r="M44" s="39">
        <f t="shared" si="8"/>
        <v>15.29</v>
      </c>
      <c r="N44" s="39">
        <f t="shared" si="8"/>
        <v>0</v>
      </c>
      <c r="O44" s="39">
        <f t="shared" si="8"/>
        <v>0</v>
      </c>
      <c r="P44" s="39">
        <f t="shared" si="8"/>
        <v>6.3</v>
      </c>
      <c r="Q44" s="39">
        <f t="shared" si="8"/>
        <v>9</v>
      </c>
      <c r="R44" s="39">
        <f t="shared" si="8"/>
        <v>0.5</v>
      </c>
      <c r="S44" s="39">
        <f t="shared" si="8"/>
        <v>2.4</v>
      </c>
      <c r="T44" s="39">
        <f t="shared" si="8"/>
        <v>4.2</v>
      </c>
      <c r="U44" s="39">
        <f t="shared" si="8"/>
        <v>0</v>
      </c>
      <c r="V44" s="39">
        <f t="shared" si="8"/>
        <v>0</v>
      </c>
      <c r="W44" s="39">
        <f t="shared" si="8"/>
        <v>3.42</v>
      </c>
      <c r="X44" s="39">
        <f t="shared" si="8"/>
        <v>8.91</v>
      </c>
      <c r="Y44" s="39">
        <f t="shared" si="8"/>
        <v>1.65</v>
      </c>
      <c r="Z44" s="39">
        <f t="shared" si="8"/>
        <v>0.85999999999999988</v>
      </c>
      <c r="AA44" s="39">
        <f t="shared" si="8"/>
        <v>1.7</v>
      </c>
      <c r="AB44" s="39">
        <f t="shared" si="8"/>
        <v>0</v>
      </c>
      <c r="AC44" s="39">
        <f t="shared" si="8"/>
        <v>0</v>
      </c>
      <c r="AD44" s="39">
        <f t="shared" si="8"/>
        <v>4.9000000000000004</v>
      </c>
      <c r="AE44" s="39">
        <f t="shared" si="8"/>
        <v>4.5999999999999996</v>
      </c>
      <c r="AF44" s="39">
        <f t="shared" si="8"/>
        <v>5</v>
      </c>
      <c r="AG44" s="39">
        <f t="shared" si="8"/>
        <v>12</v>
      </c>
      <c r="AH44" s="39">
        <f>SUM(AH20:AH43)</f>
        <v>0</v>
      </c>
      <c r="AI44" s="39">
        <f t="shared" si="7"/>
        <v>150.43</v>
      </c>
    </row>
    <row r="45" spans="2:35" ht="20" x14ac:dyDescent="0.25">
      <c r="B45" s="31" t="s">
        <v>28</v>
      </c>
      <c r="C45" s="25" t="s">
        <v>7</v>
      </c>
      <c r="D45" s="14">
        <f t="shared" ref="D45:AH45" si="9">D6</f>
        <v>1</v>
      </c>
      <c r="E45" s="14">
        <f t="shared" si="9"/>
        <v>2</v>
      </c>
      <c r="F45" s="14">
        <f t="shared" si="9"/>
        <v>3</v>
      </c>
      <c r="G45" s="14">
        <f t="shared" si="9"/>
        <v>4</v>
      </c>
      <c r="H45" s="14">
        <f t="shared" si="9"/>
        <v>5</v>
      </c>
      <c r="I45" s="14">
        <f t="shared" si="9"/>
        <v>6</v>
      </c>
      <c r="J45" s="14">
        <f t="shared" si="9"/>
        <v>7</v>
      </c>
      <c r="K45" s="14">
        <f t="shared" si="9"/>
        <v>8</v>
      </c>
      <c r="L45" s="14">
        <f t="shared" si="9"/>
        <v>9</v>
      </c>
      <c r="M45" s="14">
        <f t="shared" si="9"/>
        <v>10</v>
      </c>
      <c r="N45" s="14">
        <f t="shared" si="9"/>
        <v>11</v>
      </c>
      <c r="O45" s="14">
        <f t="shared" si="9"/>
        <v>12</v>
      </c>
      <c r="P45" s="14">
        <f t="shared" si="9"/>
        <v>13</v>
      </c>
      <c r="Q45" s="14">
        <f t="shared" si="9"/>
        <v>14</v>
      </c>
      <c r="R45" s="14">
        <f t="shared" si="9"/>
        <v>15</v>
      </c>
      <c r="S45" s="14">
        <f t="shared" si="9"/>
        <v>16</v>
      </c>
      <c r="T45" s="14">
        <f t="shared" si="9"/>
        <v>17</v>
      </c>
      <c r="U45" s="14">
        <f t="shared" si="9"/>
        <v>18</v>
      </c>
      <c r="V45" s="14">
        <f t="shared" si="9"/>
        <v>19</v>
      </c>
      <c r="W45" s="14">
        <f t="shared" si="9"/>
        <v>20</v>
      </c>
      <c r="X45" s="14">
        <f t="shared" si="9"/>
        <v>21</v>
      </c>
      <c r="Y45" s="14">
        <f t="shared" si="9"/>
        <v>22</v>
      </c>
      <c r="Z45" s="14">
        <f t="shared" si="9"/>
        <v>23</v>
      </c>
      <c r="AA45" s="14">
        <f t="shared" si="9"/>
        <v>24</v>
      </c>
      <c r="AB45" s="14">
        <f t="shared" si="9"/>
        <v>25</v>
      </c>
      <c r="AC45" s="14">
        <f t="shared" si="9"/>
        <v>26</v>
      </c>
      <c r="AD45" s="14">
        <f t="shared" si="9"/>
        <v>27</v>
      </c>
      <c r="AE45" s="14">
        <f t="shared" si="9"/>
        <v>28</v>
      </c>
      <c r="AF45" s="14">
        <f t="shared" si="9"/>
        <v>29</v>
      </c>
      <c r="AG45" s="14">
        <f t="shared" si="9"/>
        <v>30</v>
      </c>
      <c r="AH45" s="14">
        <f t="shared" si="9"/>
        <v>31</v>
      </c>
      <c r="AI45" s="13" t="s">
        <v>5</v>
      </c>
    </row>
    <row r="46" spans="2:35" x14ac:dyDescent="0.25">
      <c r="B46" s="17" t="s">
        <v>18</v>
      </c>
      <c r="C46" s="10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50">
        <v>2</v>
      </c>
      <c r="AG46" s="32"/>
      <c r="AH46" s="32"/>
      <c r="AI46" s="20">
        <f>SUM(D46:AH46)</f>
        <v>2</v>
      </c>
    </row>
    <row r="47" spans="2:35" x14ac:dyDescent="0.25">
      <c r="B47" s="17" t="s">
        <v>19</v>
      </c>
      <c r="C47" s="10"/>
      <c r="D47" s="32"/>
      <c r="E47" s="32"/>
      <c r="F47" s="50">
        <v>2.1</v>
      </c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20">
        <f t="shared" ref="AI47:AI54" si="10">SUM(D47:AH47)</f>
        <v>2.1</v>
      </c>
    </row>
    <row r="48" spans="2:35" x14ac:dyDescent="0.25">
      <c r="B48" s="17" t="s">
        <v>29</v>
      </c>
      <c r="C48" s="10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50">
        <f>0.9+0.5</f>
        <v>1.4</v>
      </c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20">
        <f t="shared" si="10"/>
        <v>1.4</v>
      </c>
    </row>
    <row r="49" spans="2:35" x14ac:dyDescent="0.25">
      <c r="B49" s="17" t="s">
        <v>35</v>
      </c>
      <c r="C49" s="10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20">
        <f t="shared" si="10"/>
        <v>0</v>
      </c>
    </row>
    <row r="50" spans="2:35" x14ac:dyDescent="0.25">
      <c r="B50" s="17" t="s">
        <v>30</v>
      </c>
      <c r="C50" s="10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20">
        <f t="shared" si="10"/>
        <v>0</v>
      </c>
    </row>
    <row r="51" spans="2:35" x14ac:dyDescent="0.25">
      <c r="B51" s="17" t="s">
        <v>31</v>
      </c>
      <c r="C51" s="10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20">
        <f t="shared" si="10"/>
        <v>0</v>
      </c>
    </row>
    <row r="52" spans="2:35" x14ac:dyDescent="0.25">
      <c r="B52" s="17" t="s">
        <v>53</v>
      </c>
      <c r="C52" s="10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>
        <v>60</v>
      </c>
      <c r="Z52" s="32"/>
      <c r="AA52" s="32"/>
      <c r="AB52" s="32"/>
      <c r="AC52" s="32"/>
      <c r="AD52" s="32"/>
      <c r="AE52" s="32"/>
      <c r="AF52" s="32"/>
      <c r="AG52" s="32"/>
      <c r="AH52" s="32"/>
      <c r="AI52" s="20">
        <f t="shared" si="10"/>
        <v>60</v>
      </c>
    </row>
    <row r="53" spans="2:35" x14ac:dyDescent="0.25">
      <c r="B53" s="17"/>
      <c r="C53" s="10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20">
        <f t="shared" si="10"/>
        <v>0</v>
      </c>
    </row>
    <row r="54" spans="2:35" x14ac:dyDescent="0.25">
      <c r="B54" s="17"/>
      <c r="C54" s="10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20">
        <f t="shared" si="10"/>
        <v>0</v>
      </c>
    </row>
    <row r="55" spans="2:35" x14ac:dyDescent="0.25">
      <c r="B55" s="45" t="s">
        <v>10</v>
      </c>
      <c r="C55" s="46"/>
      <c r="D55" s="47">
        <f>SUM(D46:D54)</f>
        <v>0</v>
      </c>
      <c r="E55" s="47">
        <f t="shared" ref="E55:AI55" si="11">SUM(E46:E54)</f>
        <v>0</v>
      </c>
      <c r="F55" s="47">
        <f t="shared" si="11"/>
        <v>2.1</v>
      </c>
      <c r="G55" s="47">
        <f t="shared" si="11"/>
        <v>0</v>
      </c>
      <c r="H55" s="47">
        <f t="shared" si="11"/>
        <v>0</v>
      </c>
      <c r="I55" s="47">
        <f t="shared" si="11"/>
        <v>0</v>
      </c>
      <c r="J55" s="47">
        <f t="shared" si="11"/>
        <v>0</v>
      </c>
      <c r="K55" s="47">
        <f t="shared" si="11"/>
        <v>0</v>
      </c>
      <c r="L55" s="47">
        <f t="shared" si="11"/>
        <v>0</v>
      </c>
      <c r="M55" s="47">
        <f t="shared" si="11"/>
        <v>0</v>
      </c>
      <c r="N55" s="47">
        <f t="shared" si="11"/>
        <v>0</v>
      </c>
      <c r="O55" s="47">
        <f t="shared" si="11"/>
        <v>0</v>
      </c>
      <c r="P55" s="47">
        <f t="shared" si="11"/>
        <v>1.4</v>
      </c>
      <c r="Q55" s="47">
        <f t="shared" si="11"/>
        <v>0</v>
      </c>
      <c r="R55" s="47">
        <f t="shared" si="11"/>
        <v>0</v>
      </c>
      <c r="S55" s="47">
        <f t="shared" si="11"/>
        <v>0</v>
      </c>
      <c r="T55" s="47">
        <f t="shared" si="11"/>
        <v>0</v>
      </c>
      <c r="U55" s="47">
        <f t="shared" si="11"/>
        <v>0</v>
      </c>
      <c r="V55" s="47">
        <f t="shared" si="11"/>
        <v>0</v>
      </c>
      <c r="W55" s="47">
        <f t="shared" si="11"/>
        <v>0</v>
      </c>
      <c r="X55" s="47">
        <f t="shared" si="11"/>
        <v>0</v>
      </c>
      <c r="Y55" s="47">
        <f t="shared" si="11"/>
        <v>60</v>
      </c>
      <c r="Z55" s="47">
        <f t="shared" si="11"/>
        <v>0</v>
      </c>
      <c r="AA55" s="47">
        <f t="shared" si="11"/>
        <v>0</v>
      </c>
      <c r="AB55" s="47">
        <f t="shared" si="11"/>
        <v>0</v>
      </c>
      <c r="AC55" s="47">
        <f t="shared" si="11"/>
        <v>0</v>
      </c>
      <c r="AD55" s="47">
        <f t="shared" si="11"/>
        <v>0</v>
      </c>
      <c r="AE55" s="47">
        <f t="shared" si="11"/>
        <v>0</v>
      </c>
      <c r="AF55" s="47">
        <f t="shared" si="11"/>
        <v>2</v>
      </c>
      <c r="AG55" s="47">
        <f t="shared" si="11"/>
        <v>0</v>
      </c>
      <c r="AH55" s="47">
        <f t="shared" si="11"/>
        <v>0</v>
      </c>
      <c r="AI55" s="47">
        <f t="shared" si="11"/>
        <v>65.5</v>
      </c>
    </row>
    <row r="56" spans="2:35" x14ac:dyDescent="0.25">
      <c r="B56" s="36" t="s">
        <v>34</v>
      </c>
      <c r="C56" s="37"/>
      <c r="D56" s="39">
        <f t="shared" ref="D56:AH56" si="12">SUM(D46:D54)+D44</f>
        <v>0</v>
      </c>
      <c r="E56" s="39">
        <f t="shared" si="12"/>
        <v>1.4000000000000001</v>
      </c>
      <c r="F56" s="39">
        <f t="shared" si="12"/>
        <v>52.6</v>
      </c>
      <c r="G56" s="39">
        <f t="shared" si="12"/>
        <v>0.2</v>
      </c>
      <c r="H56" s="39">
        <f t="shared" si="12"/>
        <v>0</v>
      </c>
      <c r="I56" s="39">
        <f t="shared" si="12"/>
        <v>11.049999999999999</v>
      </c>
      <c r="J56" s="39">
        <f t="shared" si="12"/>
        <v>1</v>
      </c>
      <c r="K56" s="39">
        <f t="shared" si="12"/>
        <v>1</v>
      </c>
      <c r="L56" s="39">
        <f t="shared" si="12"/>
        <v>4.55</v>
      </c>
      <c r="M56" s="39">
        <f t="shared" si="12"/>
        <v>15.29</v>
      </c>
      <c r="N56" s="39">
        <f t="shared" si="12"/>
        <v>0</v>
      </c>
      <c r="O56" s="39">
        <f t="shared" si="12"/>
        <v>0</v>
      </c>
      <c r="P56" s="39">
        <f t="shared" si="12"/>
        <v>7.6999999999999993</v>
      </c>
      <c r="Q56" s="39">
        <f t="shared" si="12"/>
        <v>9</v>
      </c>
      <c r="R56" s="39">
        <f t="shared" si="12"/>
        <v>0.5</v>
      </c>
      <c r="S56" s="39">
        <f t="shared" si="12"/>
        <v>2.4</v>
      </c>
      <c r="T56" s="39">
        <f t="shared" si="12"/>
        <v>4.2</v>
      </c>
      <c r="U56" s="39">
        <f t="shared" si="12"/>
        <v>0</v>
      </c>
      <c r="V56" s="39">
        <f t="shared" si="12"/>
        <v>0</v>
      </c>
      <c r="W56" s="39">
        <f t="shared" si="12"/>
        <v>3.42</v>
      </c>
      <c r="X56" s="39">
        <f t="shared" si="12"/>
        <v>8.91</v>
      </c>
      <c r="Y56" s="39">
        <f t="shared" si="12"/>
        <v>61.65</v>
      </c>
      <c r="Z56" s="39">
        <f t="shared" si="12"/>
        <v>0.85999999999999988</v>
      </c>
      <c r="AA56" s="39">
        <f t="shared" si="12"/>
        <v>1.7</v>
      </c>
      <c r="AB56" s="39">
        <f t="shared" si="12"/>
        <v>0</v>
      </c>
      <c r="AC56" s="39">
        <f t="shared" si="12"/>
        <v>0</v>
      </c>
      <c r="AD56" s="39">
        <f t="shared" si="12"/>
        <v>4.9000000000000004</v>
      </c>
      <c r="AE56" s="39">
        <f t="shared" si="12"/>
        <v>4.5999999999999996</v>
      </c>
      <c r="AF56" s="39">
        <f t="shared" si="12"/>
        <v>7</v>
      </c>
      <c r="AG56" s="39">
        <f t="shared" si="12"/>
        <v>12</v>
      </c>
      <c r="AH56" s="39">
        <f t="shared" si="12"/>
        <v>0</v>
      </c>
      <c r="AI56" s="39">
        <f t="shared" ref="AI56" si="13">SUM(D56:AH56)</f>
        <v>215.93</v>
      </c>
    </row>
    <row r="57" spans="2:35" x14ac:dyDescent="0.25">
      <c r="B57" s="18" t="s">
        <v>16</v>
      </c>
      <c r="C57" s="22">
        <f>C17</f>
        <v>8.050000000000006</v>
      </c>
      <c r="D57" s="22">
        <f t="shared" ref="D57:AH57" si="14">D17-D56</f>
        <v>8.050000000000006</v>
      </c>
      <c r="E57" s="22">
        <f t="shared" si="14"/>
        <v>6.6500000000000057</v>
      </c>
      <c r="F57" s="22">
        <f t="shared" si="14"/>
        <v>50.85</v>
      </c>
      <c r="G57" s="22">
        <f t="shared" si="14"/>
        <v>50.65</v>
      </c>
      <c r="H57" s="22">
        <f t="shared" si="14"/>
        <v>50.65</v>
      </c>
      <c r="I57" s="22">
        <f t="shared" si="14"/>
        <v>47.6</v>
      </c>
      <c r="J57" s="22">
        <f t="shared" si="14"/>
        <v>49.6</v>
      </c>
      <c r="K57" s="22">
        <f t="shared" si="14"/>
        <v>48.6</v>
      </c>
      <c r="L57" s="22">
        <f t="shared" si="14"/>
        <v>44.050000000000004</v>
      </c>
      <c r="M57" s="22">
        <f t="shared" si="14"/>
        <v>54.660000000000004</v>
      </c>
      <c r="N57" s="22">
        <f t="shared" si="14"/>
        <v>54.660000000000004</v>
      </c>
      <c r="O57" s="22">
        <f t="shared" si="14"/>
        <v>54.660000000000004</v>
      </c>
      <c r="P57" s="22">
        <f t="shared" si="14"/>
        <v>46.960000000000008</v>
      </c>
      <c r="Q57" s="22">
        <f t="shared" si="14"/>
        <v>37.960000000000008</v>
      </c>
      <c r="R57" s="22">
        <f t="shared" si="14"/>
        <v>37.460000000000008</v>
      </c>
      <c r="S57" s="22">
        <f t="shared" si="14"/>
        <v>41.060000000000009</v>
      </c>
      <c r="T57" s="22">
        <f t="shared" si="14"/>
        <v>43.860000000000007</v>
      </c>
      <c r="U57" s="22">
        <f t="shared" si="14"/>
        <v>43.860000000000007</v>
      </c>
      <c r="V57" s="22">
        <f t="shared" si="14"/>
        <v>43.860000000000007</v>
      </c>
      <c r="W57" s="22">
        <f t="shared" si="14"/>
        <v>58.440000000000005</v>
      </c>
      <c r="X57" s="22">
        <f t="shared" si="14"/>
        <v>80.930000000000007</v>
      </c>
      <c r="Y57" s="22">
        <f t="shared" si="14"/>
        <v>16.780000000000008</v>
      </c>
      <c r="Z57" s="22">
        <f t="shared" si="14"/>
        <v>12.420000000000009</v>
      </c>
      <c r="AA57" s="22">
        <f t="shared" si="14"/>
        <v>10.72000000000001</v>
      </c>
      <c r="AB57" s="22">
        <f t="shared" si="14"/>
        <v>10.72000000000001</v>
      </c>
      <c r="AC57" s="22">
        <f t="shared" si="14"/>
        <v>10.72000000000001</v>
      </c>
      <c r="AD57" s="22">
        <f t="shared" si="14"/>
        <v>22.420000000000009</v>
      </c>
      <c r="AE57" s="22">
        <f t="shared" si="14"/>
        <v>17.820000000000007</v>
      </c>
      <c r="AF57" s="22">
        <f t="shared" si="14"/>
        <v>10.820000000000007</v>
      </c>
      <c r="AG57" s="22">
        <f t="shared" si="14"/>
        <v>-1.1799999999999926</v>
      </c>
      <c r="AH57" s="22">
        <f t="shared" si="14"/>
        <v>-1.1799999999999926</v>
      </c>
      <c r="AI57" s="23"/>
    </row>
    <row r="58" spans="2:35" x14ac:dyDescent="0.25">
      <c r="B58" s="6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</sheetData>
  <conditionalFormatting sqref="C7:AH8">
    <cfRule type="cellIs" dxfId="5" priority="1" stopIfTrue="1" operator="lessThanOrEqual">
      <formula>$C$4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169B2-2DC9-6042-B578-E6D9969F3592}">
  <dimension ref="B1:AI60"/>
  <sheetViews>
    <sheetView zoomScale="75" zoomScaleNormal="50" workbookViewId="0">
      <pane xSplit="3" ySplit="8" topLeftCell="D9" activePane="bottomRight" state="frozen"/>
      <selection activeCell="L41" sqref="L41:M41"/>
      <selection pane="topRight" activeCell="L41" sqref="L41:M41"/>
      <selection pane="bottomLeft" activeCell="L41" sqref="L41:M41"/>
      <selection pane="bottomRight" activeCell="AC15" sqref="AC15"/>
    </sheetView>
  </sheetViews>
  <sheetFormatPr baseColWidth="10" defaultColWidth="10.83203125" defaultRowHeight="19" x14ac:dyDescent="0.25"/>
  <cols>
    <col min="1" max="1" width="3" style="3" customWidth="1"/>
    <col min="2" max="2" width="48" style="3" bestFit="1" customWidth="1"/>
    <col min="3" max="3" width="10.83203125" style="3"/>
    <col min="4" max="34" width="7.6640625" style="3" customWidth="1"/>
    <col min="35" max="16384" width="10.83203125" style="3"/>
  </cols>
  <sheetData>
    <row r="1" spans="2:35" ht="19" customHeight="1" x14ac:dyDescent="0.25"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2:35" ht="19" customHeight="1" x14ac:dyDescent="0.25"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2:35" x14ac:dyDescent="0.25">
      <c r="B3" s="4" t="s">
        <v>2</v>
      </c>
      <c r="C3" s="15">
        <v>45261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2:35" x14ac:dyDescent="0.25">
      <c r="B4" s="4" t="s">
        <v>3</v>
      </c>
      <c r="C4" s="7"/>
      <c r="D4" s="8">
        <v>0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  <c r="AD4" s="8">
        <v>0</v>
      </c>
      <c r="AE4" s="8">
        <v>0</v>
      </c>
      <c r="AF4" s="8"/>
      <c r="AG4" s="8"/>
      <c r="AH4" s="8"/>
      <c r="AI4" s="4"/>
    </row>
    <row r="5" spans="2:35" s="4" customFormat="1" ht="10" customHeight="1" x14ac:dyDescent="0.25">
      <c r="E5" s="42"/>
      <c r="F5" s="42"/>
      <c r="L5" s="42"/>
      <c r="M5" s="42"/>
      <c r="S5" s="42"/>
      <c r="T5" s="42"/>
      <c r="X5" s="5"/>
      <c r="Z5" s="42"/>
      <c r="AA5" s="42"/>
      <c r="AB5" s="42"/>
      <c r="AG5" s="42"/>
      <c r="AH5" s="42"/>
    </row>
    <row r="6" spans="2:35" ht="20" x14ac:dyDescent="0.25">
      <c r="B6" s="5"/>
      <c r="C6" s="13" t="s">
        <v>4</v>
      </c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4">
        <v>6</v>
      </c>
      <c r="J6" s="14">
        <v>7</v>
      </c>
      <c r="K6" s="14">
        <v>8</v>
      </c>
      <c r="L6" s="14">
        <v>9</v>
      </c>
      <c r="M6" s="14">
        <v>10</v>
      </c>
      <c r="N6" s="14">
        <v>11</v>
      </c>
      <c r="O6" s="14">
        <v>12</v>
      </c>
      <c r="P6" s="14">
        <v>13</v>
      </c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4">
        <v>20</v>
      </c>
      <c r="X6" s="14">
        <v>21</v>
      </c>
      <c r="Y6" s="14">
        <v>22</v>
      </c>
      <c r="Z6" s="14">
        <v>23</v>
      </c>
      <c r="AA6" s="14">
        <v>24</v>
      </c>
      <c r="AB6" s="14">
        <v>25</v>
      </c>
      <c r="AC6" s="14">
        <v>26</v>
      </c>
      <c r="AD6" s="14">
        <v>27</v>
      </c>
      <c r="AE6" s="14">
        <v>28</v>
      </c>
      <c r="AF6" s="14">
        <v>29</v>
      </c>
      <c r="AG6" s="14">
        <v>30</v>
      </c>
      <c r="AH6" s="14">
        <v>31</v>
      </c>
      <c r="AI6" s="13" t="s">
        <v>5</v>
      </c>
    </row>
    <row r="7" spans="2:35" x14ac:dyDescent="0.25">
      <c r="B7" s="12" t="s">
        <v>15</v>
      </c>
      <c r="C7" s="9"/>
      <c r="D7" s="20">
        <f>C59</f>
        <v>-1.1799999999999926</v>
      </c>
      <c r="E7" s="20">
        <f t="shared" ref="E7:AH7" si="0">D59</f>
        <v>-1.1799999999999926</v>
      </c>
      <c r="F7" s="20">
        <f t="shared" si="0"/>
        <v>-1.1799999999999926</v>
      </c>
      <c r="G7" s="20">
        <f t="shared" si="0"/>
        <v>-1.1799999999999926</v>
      </c>
      <c r="H7" s="20">
        <f t="shared" si="0"/>
        <v>128.02000000000004</v>
      </c>
      <c r="I7" s="20">
        <f t="shared" si="0"/>
        <v>71.920000000000044</v>
      </c>
      <c r="J7" s="20">
        <f t="shared" si="0"/>
        <v>69.420000000000044</v>
      </c>
      <c r="K7" s="20">
        <f t="shared" si="0"/>
        <v>46.420000000000044</v>
      </c>
      <c r="L7" s="20">
        <f t="shared" si="0"/>
        <v>46.420000000000044</v>
      </c>
      <c r="M7" s="20">
        <f t="shared" si="0"/>
        <v>46.420000000000044</v>
      </c>
      <c r="N7" s="20">
        <f t="shared" si="0"/>
        <v>46.420000000000044</v>
      </c>
      <c r="O7" s="20">
        <f t="shared" si="0"/>
        <v>45.920000000000044</v>
      </c>
      <c r="P7" s="20">
        <f t="shared" si="0"/>
        <v>25.120000000000047</v>
      </c>
      <c r="Q7" s="20">
        <f t="shared" si="0"/>
        <v>25.020000000000046</v>
      </c>
      <c r="R7" s="20">
        <f t="shared" si="0"/>
        <v>24.020000000000046</v>
      </c>
      <c r="S7" s="20">
        <f t="shared" si="0"/>
        <v>23.520000000000046</v>
      </c>
      <c r="T7" s="20">
        <f t="shared" si="0"/>
        <v>23.520000000000046</v>
      </c>
      <c r="U7" s="20">
        <f t="shared" si="0"/>
        <v>23.520000000000046</v>
      </c>
      <c r="V7" s="20">
        <f t="shared" si="0"/>
        <v>16.820000000000046</v>
      </c>
      <c r="W7" s="20">
        <f t="shared" si="0"/>
        <v>-6.6799999999999535</v>
      </c>
      <c r="X7" s="20">
        <f t="shared" si="0"/>
        <v>-9.5799999999999539</v>
      </c>
      <c r="Y7" s="20">
        <f t="shared" si="0"/>
        <v>-13.829999999999954</v>
      </c>
      <c r="Z7" s="20">
        <f t="shared" si="0"/>
        <v>-15.549999999999955</v>
      </c>
      <c r="AA7" s="20">
        <f t="shared" si="0"/>
        <v>-15.549999999999955</v>
      </c>
      <c r="AB7" s="20">
        <f t="shared" si="0"/>
        <v>-15.549999999999955</v>
      </c>
      <c r="AC7" s="20">
        <f t="shared" si="0"/>
        <v>-15.549999999999955</v>
      </c>
      <c r="AD7" s="20">
        <f t="shared" si="0"/>
        <v>-54.349999999999952</v>
      </c>
      <c r="AE7" s="20">
        <f t="shared" si="0"/>
        <v>-62.449999999999953</v>
      </c>
      <c r="AF7" s="20">
        <f t="shared" si="0"/>
        <v>-23.349999999999955</v>
      </c>
      <c r="AG7" s="20">
        <f t="shared" si="0"/>
        <v>-28.849999999999955</v>
      </c>
      <c r="AH7" s="20">
        <f t="shared" si="0"/>
        <v>-28.849999999999955</v>
      </c>
      <c r="AI7" s="10"/>
    </row>
    <row r="8" spans="2:35" x14ac:dyDescent="0.25">
      <c r="B8" s="12" t="s">
        <v>17</v>
      </c>
      <c r="C8" s="34">
        <f>'11-2023'!AH8</f>
        <v>-1.1799999999999926</v>
      </c>
      <c r="D8" s="35">
        <f>D59</f>
        <v>-1.1799999999999926</v>
      </c>
      <c r="E8" s="35">
        <f t="shared" ref="E8:AH8" si="1">E59</f>
        <v>-1.1799999999999926</v>
      </c>
      <c r="F8" s="35">
        <f t="shared" si="1"/>
        <v>-1.1799999999999926</v>
      </c>
      <c r="G8" s="35">
        <f t="shared" si="1"/>
        <v>128.02000000000004</v>
      </c>
      <c r="H8" s="35">
        <f t="shared" si="1"/>
        <v>71.920000000000044</v>
      </c>
      <c r="I8" s="35">
        <f t="shared" si="1"/>
        <v>69.420000000000044</v>
      </c>
      <c r="J8" s="35">
        <f t="shared" si="1"/>
        <v>46.420000000000044</v>
      </c>
      <c r="K8" s="35">
        <f t="shared" si="1"/>
        <v>46.420000000000044</v>
      </c>
      <c r="L8" s="35">
        <f t="shared" si="1"/>
        <v>46.420000000000044</v>
      </c>
      <c r="M8" s="35">
        <f t="shared" si="1"/>
        <v>46.420000000000044</v>
      </c>
      <c r="N8" s="35">
        <f t="shared" si="1"/>
        <v>45.920000000000044</v>
      </c>
      <c r="O8" s="35">
        <f t="shared" si="1"/>
        <v>25.120000000000047</v>
      </c>
      <c r="P8" s="35">
        <f t="shared" si="1"/>
        <v>25.020000000000046</v>
      </c>
      <c r="Q8" s="35">
        <f t="shared" si="1"/>
        <v>24.020000000000046</v>
      </c>
      <c r="R8" s="35">
        <f t="shared" si="1"/>
        <v>23.520000000000046</v>
      </c>
      <c r="S8" s="35">
        <f t="shared" si="1"/>
        <v>23.520000000000046</v>
      </c>
      <c r="T8" s="35">
        <f t="shared" si="1"/>
        <v>23.520000000000046</v>
      </c>
      <c r="U8" s="35">
        <f t="shared" si="1"/>
        <v>16.820000000000046</v>
      </c>
      <c r="V8" s="35">
        <f t="shared" si="1"/>
        <v>-6.6799999999999535</v>
      </c>
      <c r="W8" s="35">
        <f t="shared" si="1"/>
        <v>-9.5799999999999539</v>
      </c>
      <c r="X8" s="35">
        <f t="shared" si="1"/>
        <v>-13.829999999999954</v>
      </c>
      <c r="Y8" s="35">
        <f t="shared" si="1"/>
        <v>-15.549999999999955</v>
      </c>
      <c r="Z8" s="35">
        <f t="shared" si="1"/>
        <v>-15.549999999999955</v>
      </c>
      <c r="AA8" s="35">
        <f t="shared" si="1"/>
        <v>-15.549999999999955</v>
      </c>
      <c r="AB8" s="35">
        <f t="shared" si="1"/>
        <v>-15.549999999999955</v>
      </c>
      <c r="AC8" s="35">
        <f t="shared" si="1"/>
        <v>-54.349999999999952</v>
      </c>
      <c r="AD8" s="35">
        <f t="shared" si="1"/>
        <v>-62.449999999999953</v>
      </c>
      <c r="AE8" s="35">
        <f t="shared" si="1"/>
        <v>-23.349999999999955</v>
      </c>
      <c r="AF8" s="35">
        <f t="shared" si="1"/>
        <v>-28.849999999999955</v>
      </c>
      <c r="AG8" s="35">
        <f t="shared" si="1"/>
        <v>-28.849999999999955</v>
      </c>
      <c r="AH8" s="35">
        <f t="shared" si="1"/>
        <v>-28.849999999999955</v>
      </c>
      <c r="AI8" s="10"/>
    </row>
    <row r="9" spans="2:35" x14ac:dyDescent="0.25">
      <c r="B9" s="1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2:35" ht="20" x14ac:dyDescent="0.25">
      <c r="B10" s="28" t="s">
        <v>6</v>
      </c>
      <c r="C10" s="24" t="s">
        <v>7</v>
      </c>
      <c r="D10" s="33">
        <f>D6</f>
        <v>1</v>
      </c>
      <c r="E10" s="33">
        <f t="shared" ref="E10:AH10" si="2">E6</f>
        <v>2</v>
      </c>
      <c r="F10" s="33">
        <f t="shared" si="2"/>
        <v>3</v>
      </c>
      <c r="G10" s="33">
        <f t="shared" si="2"/>
        <v>4</v>
      </c>
      <c r="H10" s="33">
        <f t="shared" si="2"/>
        <v>5</v>
      </c>
      <c r="I10" s="33">
        <f t="shared" si="2"/>
        <v>6</v>
      </c>
      <c r="J10" s="33">
        <f t="shared" si="2"/>
        <v>7</v>
      </c>
      <c r="K10" s="33">
        <f t="shared" si="2"/>
        <v>8</v>
      </c>
      <c r="L10" s="33">
        <f t="shared" si="2"/>
        <v>9</v>
      </c>
      <c r="M10" s="33">
        <f t="shared" si="2"/>
        <v>10</v>
      </c>
      <c r="N10" s="33">
        <f t="shared" si="2"/>
        <v>11</v>
      </c>
      <c r="O10" s="33">
        <f t="shared" si="2"/>
        <v>12</v>
      </c>
      <c r="P10" s="33">
        <f t="shared" si="2"/>
        <v>13</v>
      </c>
      <c r="Q10" s="33">
        <f t="shared" si="2"/>
        <v>14</v>
      </c>
      <c r="R10" s="33">
        <f t="shared" si="2"/>
        <v>15</v>
      </c>
      <c r="S10" s="33">
        <f t="shared" si="2"/>
        <v>16</v>
      </c>
      <c r="T10" s="33">
        <f t="shared" si="2"/>
        <v>17</v>
      </c>
      <c r="U10" s="33">
        <f t="shared" si="2"/>
        <v>18</v>
      </c>
      <c r="V10" s="33">
        <f t="shared" si="2"/>
        <v>19</v>
      </c>
      <c r="W10" s="33">
        <f t="shared" si="2"/>
        <v>20</v>
      </c>
      <c r="X10" s="33">
        <f t="shared" si="2"/>
        <v>21</v>
      </c>
      <c r="Y10" s="33">
        <f t="shared" si="2"/>
        <v>22</v>
      </c>
      <c r="Z10" s="33">
        <f t="shared" si="2"/>
        <v>23</v>
      </c>
      <c r="AA10" s="33">
        <f t="shared" si="2"/>
        <v>24</v>
      </c>
      <c r="AB10" s="33">
        <f t="shared" si="2"/>
        <v>25</v>
      </c>
      <c r="AC10" s="33">
        <f t="shared" si="2"/>
        <v>26</v>
      </c>
      <c r="AD10" s="33">
        <f t="shared" si="2"/>
        <v>27</v>
      </c>
      <c r="AE10" s="33">
        <f t="shared" si="2"/>
        <v>28</v>
      </c>
      <c r="AF10" s="33">
        <f t="shared" si="2"/>
        <v>29</v>
      </c>
      <c r="AG10" s="33">
        <f t="shared" si="2"/>
        <v>30</v>
      </c>
      <c r="AH10" s="33">
        <f t="shared" si="2"/>
        <v>31</v>
      </c>
      <c r="AI10" s="30" t="s">
        <v>5</v>
      </c>
    </row>
    <row r="11" spans="2:35" x14ac:dyDescent="0.25">
      <c r="B11" s="17" t="s">
        <v>42</v>
      </c>
      <c r="C11" s="1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>
        <v>43.8</v>
      </c>
      <c r="AF11" s="21"/>
      <c r="AG11" s="21"/>
      <c r="AH11" s="21"/>
      <c r="AI11" s="20">
        <f>SUM(D11:AH11)</f>
        <v>43.8</v>
      </c>
    </row>
    <row r="12" spans="2:35" x14ac:dyDescent="0.25">
      <c r="B12" s="17" t="s">
        <v>50</v>
      </c>
      <c r="C12" s="1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0">
        <f t="shared" ref="AI12:AI16" si="3">SUM(D12:AH12)</f>
        <v>0</v>
      </c>
    </row>
    <row r="13" spans="2:35" x14ac:dyDescent="0.25">
      <c r="B13" s="17" t="s">
        <v>45</v>
      </c>
      <c r="C13" s="10"/>
      <c r="D13" s="21"/>
      <c r="E13" s="21"/>
      <c r="F13" s="21"/>
      <c r="G13" s="21"/>
      <c r="H13" s="21"/>
      <c r="I13" s="21"/>
      <c r="J13" s="21"/>
      <c r="K13" s="21"/>
      <c r="L13" s="21"/>
      <c r="M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0">
        <f>SUM(D13:AH13)</f>
        <v>0</v>
      </c>
    </row>
    <row r="14" spans="2:35" x14ac:dyDescent="0.25">
      <c r="B14" s="17"/>
      <c r="C14" s="10"/>
      <c r="D14" s="21"/>
      <c r="E14" s="21"/>
      <c r="F14" s="21"/>
      <c r="G14" s="21">
        <f>-12-5</f>
        <v>-17</v>
      </c>
      <c r="H14" s="21">
        <v>-8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0">
        <f t="shared" si="3"/>
        <v>-25</v>
      </c>
    </row>
    <row r="15" spans="2:35" x14ac:dyDescent="0.25">
      <c r="B15" s="17"/>
      <c r="C15" s="10"/>
      <c r="D15" s="21"/>
      <c r="E15" s="21"/>
      <c r="F15" s="21"/>
      <c r="G15" s="21">
        <v>172.9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>
        <v>-36.799999999999997</v>
      </c>
      <c r="AD15" s="21"/>
      <c r="AE15" s="21"/>
      <c r="AF15" s="21"/>
      <c r="AG15" s="21"/>
      <c r="AH15" s="21"/>
      <c r="AI15" s="20">
        <f t="shared" si="3"/>
        <v>136.10000000000002</v>
      </c>
    </row>
    <row r="16" spans="2:35" x14ac:dyDescent="0.25">
      <c r="B16" s="36" t="s">
        <v>33</v>
      </c>
      <c r="C16" s="37"/>
      <c r="D16" s="38">
        <f t="shared" ref="D16:AH16" si="4">SUM(D11:D15)</f>
        <v>0</v>
      </c>
      <c r="E16" s="38">
        <f t="shared" si="4"/>
        <v>0</v>
      </c>
      <c r="F16" s="38">
        <f t="shared" si="4"/>
        <v>0</v>
      </c>
      <c r="G16" s="38">
        <f t="shared" si="4"/>
        <v>155.9</v>
      </c>
      <c r="H16" s="38">
        <f t="shared" si="4"/>
        <v>-8</v>
      </c>
      <c r="I16" s="38">
        <f t="shared" si="4"/>
        <v>0</v>
      </c>
      <c r="J16" s="38">
        <f t="shared" si="4"/>
        <v>0</v>
      </c>
      <c r="K16" s="38">
        <f t="shared" si="4"/>
        <v>0</v>
      </c>
      <c r="L16" s="38">
        <f t="shared" si="4"/>
        <v>0</v>
      </c>
      <c r="M16" s="38">
        <f t="shared" si="4"/>
        <v>0</v>
      </c>
      <c r="N16" s="38">
        <f t="shared" si="4"/>
        <v>0</v>
      </c>
      <c r="O16" s="38">
        <f t="shared" si="4"/>
        <v>0</v>
      </c>
      <c r="P16" s="38">
        <f t="shared" si="4"/>
        <v>0</v>
      </c>
      <c r="Q16" s="38">
        <f t="shared" si="4"/>
        <v>0</v>
      </c>
      <c r="R16" s="38">
        <f t="shared" si="4"/>
        <v>0</v>
      </c>
      <c r="S16" s="38">
        <f t="shared" si="4"/>
        <v>0</v>
      </c>
      <c r="T16" s="38">
        <f t="shared" si="4"/>
        <v>0</v>
      </c>
      <c r="U16" s="38">
        <f t="shared" si="4"/>
        <v>0</v>
      </c>
      <c r="V16" s="38">
        <f t="shared" si="4"/>
        <v>0</v>
      </c>
      <c r="W16" s="38">
        <f t="shared" si="4"/>
        <v>0</v>
      </c>
      <c r="X16" s="38">
        <f t="shared" si="4"/>
        <v>0</v>
      </c>
      <c r="Y16" s="38">
        <f t="shared" si="4"/>
        <v>0</v>
      </c>
      <c r="Z16" s="38">
        <f t="shared" si="4"/>
        <v>0</v>
      </c>
      <c r="AA16" s="38">
        <f t="shared" si="4"/>
        <v>0</v>
      </c>
      <c r="AB16" s="38">
        <f t="shared" si="4"/>
        <v>0</v>
      </c>
      <c r="AC16" s="38">
        <f t="shared" si="4"/>
        <v>-36.799999999999997</v>
      </c>
      <c r="AD16" s="38">
        <f t="shared" si="4"/>
        <v>0</v>
      </c>
      <c r="AE16" s="38">
        <f t="shared" si="4"/>
        <v>43.8</v>
      </c>
      <c r="AF16" s="38">
        <f t="shared" si="4"/>
        <v>0</v>
      </c>
      <c r="AG16" s="38">
        <f t="shared" si="4"/>
        <v>0</v>
      </c>
      <c r="AH16" s="38">
        <f t="shared" si="4"/>
        <v>0</v>
      </c>
      <c r="AI16" s="39">
        <f t="shared" si="3"/>
        <v>154.9</v>
      </c>
    </row>
    <row r="17" spans="2:35" x14ac:dyDescent="0.25">
      <c r="B17" s="19" t="s">
        <v>8</v>
      </c>
      <c r="C17" s="22">
        <f>C8</f>
        <v>-1.1799999999999926</v>
      </c>
      <c r="D17" s="22">
        <f t="shared" ref="D17:AH17" si="5">D16+D7</f>
        <v>-1.1799999999999926</v>
      </c>
      <c r="E17" s="22">
        <f t="shared" si="5"/>
        <v>-1.1799999999999926</v>
      </c>
      <c r="F17" s="22">
        <f t="shared" si="5"/>
        <v>-1.1799999999999926</v>
      </c>
      <c r="G17" s="22">
        <f t="shared" si="5"/>
        <v>154.72000000000003</v>
      </c>
      <c r="H17" s="22">
        <f t="shared" si="5"/>
        <v>120.02000000000004</v>
      </c>
      <c r="I17" s="22">
        <f t="shared" si="5"/>
        <v>71.920000000000044</v>
      </c>
      <c r="J17" s="22">
        <f t="shared" si="5"/>
        <v>69.420000000000044</v>
      </c>
      <c r="K17" s="22">
        <f t="shared" si="5"/>
        <v>46.420000000000044</v>
      </c>
      <c r="L17" s="22">
        <f t="shared" si="5"/>
        <v>46.420000000000044</v>
      </c>
      <c r="M17" s="22">
        <f t="shared" si="5"/>
        <v>46.420000000000044</v>
      </c>
      <c r="N17" s="22">
        <f t="shared" si="5"/>
        <v>46.420000000000044</v>
      </c>
      <c r="O17" s="22">
        <f t="shared" si="5"/>
        <v>45.920000000000044</v>
      </c>
      <c r="P17" s="22">
        <f t="shared" si="5"/>
        <v>25.120000000000047</v>
      </c>
      <c r="Q17" s="22">
        <f t="shared" si="5"/>
        <v>25.020000000000046</v>
      </c>
      <c r="R17" s="22">
        <f t="shared" si="5"/>
        <v>24.020000000000046</v>
      </c>
      <c r="S17" s="22">
        <f t="shared" si="5"/>
        <v>23.520000000000046</v>
      </c>
      <c r="T17" s="22">
        <f t="shared" si="5"/>
        <v>23.520000000000046</v>
      </c>
      <c r="U17" s="22">
        <f t="shared" si="5"/>
        <v>23.520000000000046</v>
      </c>
      <c r="V17" s="22">
        <f t="shared" si="5"/>
        <v>16.820000000000046</v>
      </c>
      <c r="W17" s="22">
        <f t="shared" si="5"/>
        <v>-6.6799999999999535</v>
      </c>
      <c r="X17" s="22">
        <f t="shared" si="5"/>
        <v>-9.5799999999999539</v>
      </c>
      <c r="Y17" s="22">
        <f t="shared" si="5"/>
        <v>-13.829999999999954</v>
      </c>
      <c r="Z17" s="22">
        <f t="shared" si="5"/>
        <v>-15.549999999999955</v>
      </c>
      <c r="AA17" s="22">
        <f t="shared" si="5"/>
        <v>-15.549999999999955</v>
      </c>
      <c r="AB17" s="22">
        <f t="shared" si="5"/>
        <v>-15.549999999999955</v>
      </c>
      <c r="AC17" s="22">
        <f t="shared" si="5"/>
        <v>-52.349999999999952</v>
      </c>
      <c r="AD17" s="22">
        <f t="shared" si="5"/>
        <v>-54.349999999999952</v>
      </c>
      <c r="AE17" s="22">
        <f t="shared" si="5"/>
        <v>-18.649999999999956</v>
      </c>
      <c r="AF17" s="22">
        <f t="shared" si="5"/>
        <v>-23.349999999999955</v>
      </c>
      <c r="AG17" s="22">
        <f t="shared" si="5"/>
        <v>-28.849999999999955</v>
      </c>
      <c r="AH17" s="22">
        <f t="shared" si="5"/>
        <v>-28.849999999999955</v>
      </c>
      <c r="AI17" s="23"/>
    </row>
    <row r="18" spans="2:35" x14ac:dyDescent="0.25"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</row>
    <row r="19" spans="2:35" ht="20" x14ac:dyDescent="0.25">
      <c r="B19" s="28" t="s">
        <v>9</v>
      </c>
      <c r="C19" s="24" t="s">
        <v>7</v>
      </c>
      <c r="D19" s="29">
        <f t="shared" ref="D19:AH19" si="6">D6</f>
        <v>1</v>
      </c>
      <c r="E19" s="29">
        <f t="shared" si="6"/>
        <v>2</v>
      </c>
      <c r="F19" s="29">
        <f t="shared" si="6"/>
        <v>3</v>
      </c>
      <c r="G19" s="29">
        <f t="shared" si="6"/>
        <v>4</v>
      </c>
      <c r="H19" s="29">
        <f t="shared" si="6"/>
        <v>5</v>
      </c>
      <c r="I19" s="29">
        <f t="shared" si="6"/>
        <v>6</v>
      </c>
      <c r="J19" s="29">
        <f t="shared" si="6"/>
        <v>7</v>
      </c>
      <c r="K19" s="29">
        <f t="shared" si="6"/>
        <v>8</v>
      </c>
      <c r="L19" s="29">
        <f t="shared" si="6"/>
        <v>9</v>
      </c>
      <c r="M19" s="29">
        <f t="shared" si="6"/>
        <v>10</v>
      </c>
      <c r="N19" s="29">
        <f t="shared" si="6"/>
        <v>11</v>
      </c>
      <c r="O19" s="29">
        <f t="shared" si="6"/>
        <v>12</v>
      </c>
      <c r="P19" s="29">
        <f t="shared" si="6"/>
        <v>13</v>
      </c>
      <c r="Q19" s="29">
        <f t="shared" si="6"/>
        <v>14</v>
      </c>
      <c r="R19" s="29">
        <f t="shared" si="6"/>
        <v>15</v>
      </c>
      <c r="S19" s="29">
        <f t="shared" si="6"/>
        <v>16</v>
      </c>
      <c r="T19" s="29">
        <f t="shared" si="6"/>
        <v>17</v>
      </c>
      <c r="U19" s="29">
        <f t="shared" si="6"/>
        <v>18</v>
      </c>
      <c r="V19" s="29">
        <f t="shared" si="6"/>
        <v>19</v>
      </c>
      <c r="W19" s="29">
        <f t="shared" si="6"/>
        <v>20</v>
      </c>
      <c r="X19" s="29">
        <f t="shared" si="6"/>
        <v>21</v>
      </c>
      <c r="Y19" s="29">
        <f t="shared" si="6"/>
        <v>22</v>
      </c>
      <c r="Z19" s="29">
        <f t="shared" si="6"/>
        <v>23</v>
      </c>
      <c r="AA19" s="29">
        <f t="shared" si="6"/>
        <v>24</v>
      </c>
      <c r="AB19" s="29">
        <f t="shared" si="6"/>
        <v>25</v>
      </c>
      <c r="AC19" s="29">
        <f t="shared" si="6"/>
        <v>26</v>
      </c>
      <c r="AD19" s="29">
        <f t="shared" si="6"/>
        <v>27</v>
      </c>
      <c r="AE19" s="29">
        <f t="shared" si="6"/>
        <v>28</v>
      </c>
      <c r="AF19" s="29">
        <f t="shared" si="6"/>
        <v>29</v>
      </c>
      <c r="AG19" s="29">
        <f t="shared" si="6"/>
        <v>30</v>
      </c>
      <c r="AH19" s="29">
        <f t="shared" si="6"/>
        <v>31</v>
      </c>
      <c r="AI19" s="30" t="s">
        <v>5</v>
      </c>
    </row>
    <row r="20" spans="2:35" x14ac:dyDescent="0.25">
      <c r="B20" s="17" t="s">
        <v>12</v>
      </c>
      <c r="C20" s="10"/>
      <c r="D20" s="21"/>
      <c r="E20" s="21"/>
      <c r="F20" s="21"/>
      <c r="G20" s="49">
        <v>21.2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49">
        <v>17.5</v>
      </c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0">
        <f>SUM(D20:AH20)</f>
        <v>38.700000000000003</v>
      </c>
    </row>
    <row r="21" spans="2:35" x14ac:dyDescent="0.25">
      <c r="B21" s="17" t="s">
        <v>43</v>
      </c>
      <c r="C21" s="10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0">
        <f t="shared" ref="AI21:AI46" si="7">SUM(D21:AH21)</f>
        <v>0</v>
      </c>
    </row>
    <row r="22" spans="2:35" x14ac:dyDescent="0.25">
      <c r="B22" s="17" t="s">
        <v>22</v>
      </c>
      <c r="C22" s="10"/>
      <c r="D22" s="21"/>
      <c r="E22" s="21"/>
      <c r="F22" s="21"/>
      <c r="G22" s="21"/>
      <c r="H22" s="49">
        <v>18.5</v>
      </c>
      <c r="I22" s="49">
        <v>1.5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0">
        <f t="shared" si="7"/>
        <v>20</v>
      </c>
    </row>
    <row r="23" spans="2:35" x14ac:dyDescent="0.25">
      <c r="B23" s="17" t="s">
        <v>23</v>
      </c>
      <c r="C23" s="1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49">
        <v>1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0">
        <f t="shared" si="7"/>
        <v>1</v>
      </c>
    </row>
    <row r="24" spans="2:35" x14ac:dyDescent="0.25">
      <c r="B24" s="17" t="s">
        <v>56</v>
      </c>
      <c r="C24" s="10"/>
      <c r="D24" s="21"/>
      <c r="E24" s="21"/>
      <c r="F24" s="21"/>
      <c r="G24" s="21"/>
      <c r="H24" s="49">
        <v>4.8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0">
        <f t="shared" si="7"/>
        <v>4.8</v>
      </c>
    </row>
    <row r="25" spans="2:35" x14ac:dyDescent="0.25">
      <c r="B25" s="17" t="s">
        <v>24</v>
      </c>
      <c r="C25" s="10"/>
      <c r="D25" s="21"/>
      <c r="E25" s="21"/>
      <c r="F25" s="21"/>
      <c r="G25" s="21"/>
      <c r="H25" s="49">
        <v>4.0999999999999996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0">
        <f t="shared" si="7"/>
        <v>4.0999999999999996</v>
      </c>
    </row>
    <row r="26" spans="2:35" x14ac:dyDescent="0.25">
      <c r="B26" s="17" t="s">
        <v>25</v>
      </c>
      <c r="C26" s="1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49">
        <v>1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0">
        <f t="shared" si="7"/>
        <v>1</v>
      </c>
    </row>
    <row r="27" spans="2:35" x14ac:dyDescent="0.25">
      <c r="B27" s="17" t="s">
        <v>27</v>
      </c>
      <c r="C27" s="1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49">
        <v>0.12</v>
      </c>
      <c r="Z27" s="21"/>
      <c r="AA27" s="21"/>
      <c r="AB27" s="21"/>
      <c r="AC27" s="21"/>
      <c r="AD27" s="21"/>
      <c r="AE27" s="21"/>
      <c r="AF27" s="21"/>
      <c r="AG27" s="21"/>
      <c r="AH27" s="21"/>
      <c r="AI27" s="20">
        <f t="shared" si="7"/>
        <v>0.12</v>
      </c>
    </row>
    <row r="28" spans="2:35" x14ac:dyDescent="0.25">
      <c r="B28" s="17" t="s">
        <v>13</v>
      </c>
      <c r="C28" s="10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49">
        <f>1.8+0.2</f>
        <v>2</v>
      </c>
      <c r="AD28" s="21"/>
      <c r="AE28" s="21"/>
      <c r="AF28" s="21"/>
      <c r="AG28" s="21"/>
      <c r="AH28" s="21"/>
      <c r="AI28" s="20">
        <f t="shared" si="7"/>
        <v>2</v>
      </c>
    </row>
    <row r="29" spans="2:35" x14ac:dyDescent="0.25">
      <c r="B29" s="17" t="s">
        <v>14</v>
      </c>
      <c r="C29" s="10"/>
      <c r="D29" s="21"/>
      <c r="E29" s="21"/>
      <c r="F29" s="21"/>
      <c r="G29" s="21"/>
      <c r="H29" s="21"/>
      <c r="I29" s="49">
        <v>0.5</v>
      </c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49">
        <v>0.9</v>
      </c>
      <c r="X29" s="21"/>
      <c r="Y29" s="21"/>
      <c r="Z29" s="21"/>
      <c r="AA29" s="21"/>
      <c r="AB29" s="21"/>
      <c r="AC29" s="21"/>
      <c r="AD29" s="21"/>
      <c r="AE29" s="21"/>
      <c r="AF29" s="49">
        <v>0.8</v>
      </c>
      <c r="AG29" s="21"/>
      <c r="AH29" s="21"/>
      <c r="AI29" s="20">
        <f t="shared" si="7"/>
        <v>2.2000000000000002</v>
      </c>
    </row>
    <row r="30" spans="2:35" x14ac:dyDescent="0.25">
      <c r="B30" s="17" t="s">
        <v>20</v>
      </c>
      <c r="C30" s="1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49">
        <v>0.8</v>
      </c>
      <c r="Z30" s="21"/>
      <c r="AA30" s="21"/>
      <c r="AB30" s="21"/>
      <c r="AC30" s="21"/>
      <c r="AD30" s="21"/>
      <c r="AE30" s="21"/>
      <c r="AF30" s="21"/>
      <c r="AG30" s="21"/>
      <c r="AH30" s="21"/>
      <c r="AI30" s="20">
        <f t="shared" si="7"/>
        <v>0.8</v>
      </c>
    </row>
    <row r="31" spans="2:35" x14ac:dyDescent="0.25">
      <c r="B31" s="17" t="s">
        <v>32</v>
      </c>
      <c r="C31" s="43"/>
      <c r="D31" s="44"/>
      <c r="E31" s="44"/>
      <c r="F31" s="44"/>
      <c r="G31" s="44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49">
        <v>0.9</v>
      </c>
      <c r="Y31" s="21"/>
      <c r="Z31" s="21"/>
      <c r="AA31" s="21"/>
      <c r="AB31" s="21"/>
      <c r="AC31" s="21"/>
      <c r="AD31" s="21"/>
      <c r="AE31" s="21"/>
      <c r="AF31" s="44"/>
      <c r="AG31" s="44"/>
      <c r="AH31" s="44"/>
      <c r="AI31" s="20">
        <f t="shared" si="7"/>
        <v>0.9</v>
      </c>
    </row>
    <row r="32" spans="2:35" x14ac:dyDescent="0.25">
      <c r="B32" s="41" t="s">
        <v>37</v>
      </c>
      <c r="C32" s="43"/>
      <c r="D32" s="44"/>
      <c r="E32" s="44"/>
      <c r="F32" s="44"/>
      <c r="G32" s="44"/>
      <c r="H32" s="51">
        <f>13.4+2.8</f>
        <v>16.2</v>
      </c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51">
        <v>1.6</v>
      </c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20">
        <f t="shared" si="7"/>
        <v>17.8</v>
      </c>
    </row>
    <row r="33" spans="2:35" x14ac:dyDescent="0.25">
      <c r="B33" s="41" t="s">
        <v>38</v>
      </c>
      <c r="C33" s="43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51">
        <v>3.6</v>
      </c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20">
        <f t="shared" si="7"/>
        <v>3.6</v>
      </c>
    </row>
    <row r="34" spans="2:35" x14ac:dyDescent="0.25">
      <c r="B34" s="41" t="s">
        <v>39</v>
      </c>
      <c r="C34" s="43"/>
      <c r="D34" s="44"/>
      <c r="E34" s="44"/>
      <c r="F34" s="44"/>
      <c r="G34" s="51">
        <v>5.5</v>
      </c>
      <c r="H34" s="44"/>
      <c r="I34" s="51">
        <v>0.5</v>
      </c>
      <c r="J34" s="51">
        <v>0.5</v>
      </c>
      <c r="K34" s="44"/>
      <c r="L34" s="44"/>
      <c r="M34" s="44"/>
      <c r="N34" s="51">
        <v>0.5</v>
      </c>
      <c r="O34" s="51">
        <v>14.2</v>
      </c>
      <c r="P34" s="44"/>
      <c r="Q34" s="51">
        <v>1</v>
      </c>
      <c r="R34" s="51">
        <v>0.5</v>
      </c>
      <c r="S34" s="44"/>
      <c r="T34" s="44"/>
      <c r="U34" s="51">
        <v>2.2000000000000002</v>
      </c>
      <c r="V34" s="51">
        <f>0.5+3.3</f>
        <v>3.8</v>
      </c>
      <c r="W34" s="51">
        <v>2</v>
      </c>
      <c r="X34" s="51">
        <v>3.1</v>
      </c>
      <c r="Y34" s="51">
        <v>0.5</v>
      </c>
      <c r="Z34" s="44"/>
      <c r="AA34" s="44"/>
      <c r="AB34" s="44"/>
      <c r="AC34" s="44"/>
      <c r="AD34" s="51">
        <v>7.6</v>
      </c>
      <c r="AE34" s="44"/>
      <c r="AF34" s="51">
        <v>1.5</v>
      </c>
      <c r="AG34" s="44"/>
      <c r="AH34" s="44"/>
      <c r="AI34" s="20">
        <f t="shared" si="7"/>
        <v>43.4</v>
      </c>
    </row>
    <row r="35" spans="2:35" x14ac:dyDescent="0.25">
      <c r="B35" s="41" t="s">
        <v>54</v>
      </c>
      <c r="C35" s="43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20">
        <f t="shared" si="7"/>
        <v>0</v>
      </c>
    </row>
    <row r="36" spans="2:35" x14ac:dyDescent="0.25">
      <c r="B36" s="41" t="s">
        <v>55</v>
      </c>
      <c r="C36" s="43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20">
        <f t="shared" si="7"/>
        <v>0</v>
      </c>
    </row>
    <row r="37" spans="2:35" x14ac:dyDescent="0.25">
      <c r="B37" s="41" t="s">
        <v>51</v>
      </c>
      <c r="C37" s="10"/>
      <c r="D37" s="21"/>
      <c r="E37" s="21"/>
      <c r="F37" s="21"/>
      <c r="G37" s="21"/>
      <c r="H37" s="49">
        <f>1.7+0.7</f>
        <v>2.4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49">
        <v>2.9</v>
      </c>
      <c r="V37" s="49">
        <v>1.2</v>
      </c>
      <c r="W37" s="21"/>
      <c r="X37" s="49">
        <v>0.25</v>
      </c>
      <c r="Y37" s="21"/>
      <c r="Z37" s="21"/>
      <c r="AA37" s="21"/>
      <c r="AB37" s="21"/>
      <c r="AC37" s="21"/>
      <c r="AD37" s="21"/>
      <c r="AE37" s="49">
        <v>4.7</v>
      </c>
      <c r="AF37" s="49">
        <v>1.2</v>
      </c>
      <c r="AG37" s="21"/>
      <c r="AH37" s="21"/>
      <c r="AI37" s="20">
        <f t="shared" si="7"/>
        <v>12.649999999999999</v>
      </c>
    </row>
    <row r="38" spans="2:35" x14ac:dyDescent="0.25">
      <c r="B38" s="17" t="s">
        <v>58</v>
      </c>
      <c r="C38" s="10"/>
      <c r="D38" s="21"/>
      <c r="E38" s="21"/>
      <c r="F38" s="21"/>
      <c r="G38" s="21"/>
      <c r="H38" s="49">
        <v>2.1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0">
        <f t="shared" si="7"/>
        <v>2.1</v>
      </c>
    </row>
    <row r="39" spans="2:35" x14ac:dyDescent="0.25">
      <c r="B39" s="41" t="s">
        <v>59</v>
      </c>
      <c r="C39" s="43"/>
      <c r="D39" s="44"/>
      <c r="E39" s="44"/>
      <c r="F39" s="44"/>
      <c r="G39" s="44"/>
      <c r="H39" s="51"/>
      <c r="I39" s="44"/>
      <c r="J39" s="44"/>
      <c r="K39" s="44"/>
      <c r="L39" s="44"/>
      <c r="M39" s="44"/>
      <c r="N39" s="44"/>
      <c r="O39" s="51">
        <v>0.5</v>
      </c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20">
        <f t="shared" si="7"/>
        <v>0.5</v>
      </c>
    </row>
    <row r="40" spans="2:35" x14ac:dyDescent="0.25">
      <c r="B40" s="41" t="s">
        <v>60</v>
      </c>
      <c r="C40" s="43"/>
      <c r="D40" s="44"/>
      <c r="E40" s="44"/>
      <c r="F40" s="44"/>
      <c r="G40" s="44"/>
      <c r="H40" s="51"/>
      <c r="I40" s="44"/>
      <c r="J40" s="44"/>
      <c r="K40" s="44"/>
      <c r="L40" s="44"/>
      <c r="M40" s="44"/>
      <c r="N40" s="44"/>
      <c r="O40" s="51">
        <v>0.5</v>
      </c>
      <c r="P40" s="51">
        <v>0.1</v>
      </c>
      <c r="Q40" s="44"/>
      <c r="R40" s="44"/>
      <c r="S40" s="44"/>
      <c r="T40" s="44"/>
      <c r="U40" s="44"/>
      <c r="V40" s="44"/>
      <c r="W40" s="44"/>
      <c r="X40" s="44"/>
      <c r="Y40" s="51">
        <v>0.3</v>
      </c>
      <c r="Z40" s="44"/>
      <c r="AA40" s="44"/>
      <c r="AB40" s="44"/>
      <c r="AC40" s="44"/>
      <c r="AD40" s="51">
        <v>0.5</v>
      </c>
      <c r="AE40" s="44"/>
      <c r="AF40" s="44"/>
      <c r="AG40" s="44"/>
      <c r="AH40" s="44"/>
      <c r="AI40" s="20">
        <f t="shared" si="7"/>
        <v>1.4</v>
      </c>
    </row>
    <row r="41" spans="2:35" x14ac:dyDescent="0.25">
      <c r="B41" s="17" t="s">
        <v>57</v>
      </c>
      <c r="C41" s="10"/>
      <c r="D41" s="21"/>
      <c r="E41" s="21"/>
      <c r="F41" s="21"/>
      <c r="G41" s="21"/>
      <c r="H41" s="21"/>
      <c r="I41" s="21"/>
      <c r="J41" s="49">
        <v>22.5</v>
      </c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0">
        <f t="shared" si="7"/>
        <v>22.5</v>
      </c>
    </row>
    <row r="42" spans="2:35" x14ac:dyDescent="0.25">
      <c r="B42" s="17" t="s">
        <v>52</v>
      </c>
      <c r="C42" s="1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49">
        <v>1</v>
      </c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0">
        <f t="shared" si="7"/>
        <v>1</v>
      </c>
    </row>
    <row r="43" spans="2:35" x14ac:dyDescent="0.25">
      <c r="B43" s="17" t="s">
        <v>40</v>
      </c>
      <c r="C43" s="10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0">
        <f t="shared" si="7"/>
        <v>0</v>
      </c>
    </row>
    <row r="44" spans="2:35" x14ac:dyDescent="0.25">
      <c r="B44" s="17"/>
      <c r="C44" s="1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0">
        <f t="shared" si="7"/>
        <v>0</v>
      </c>
    </row>
    <row r="45" spans="2:35" x14ac:dyDescent="0.25">
      <c r="B45" s="17" t="s">
        <v>21</v>
      </c>
      <c r="C45" s="1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0">
        <f t="shared" si="7"/>
        <v>0</v>
      </c>
    </row>
    <row r="46" spans="2:35" x14ac:dyDescent="0.25">
      <c r="B46" s="36" t="s">
        <v>10</v>
      </c>
      <c r="C46" s="40"/>
      <c r="D46" s="39">
        <f t="shared" ref="D46:AH46" si="8">SUM(D20:D45)</f>
        <v>0</v>
      </c>
      <c r="E46" s="39">
        <f t="shared" si="8"/>
        <v>0</v>
      </c>
      <c r="F46" s="39">
        <f t="shared" si="8"/>
        <v>0</v>
      </c>
      <c r="G46" s="39">
        <f t="shared" si="8"/>
        <v>26.7</v>
      </c>
      <c r="H46" s="39">
        <f t="shared" si="8"/>
        <v>48.099999999999994</v>
      </c>
      <c r="I46" s="39">
        <f t="shared" si="8"/>
        <v>2.5</v>
      </c>
      <c r="J46" s="39">
        <f t="shared" si="8"/>
        <v>23</v>
      </c>
      <c r="K46" s="39">
        <f t="shared" si="8"/>
        <v>0</v>
      </c>
      <c r="L46" s="39">
        <f t="shared" si="8"/>
        <v>0</v>
      </c>
      <c r="M46" s="39">
        <f t="shared" si="8"/>
        <v>0</v>
      </c>
      <c r="N46" s="39">
        <f t="shared" si="8"/>
        <v>0.5</v>
      </c>
      <c r="O46" s="39">
        <f t="shared" si="8"/>
        <v>20.799999999999997</v>
      </c>
      <c r="P46" s="39">
        <f t="shared" si="8"/>
        <v>0.1</v>
      </c>
      <c r="Q46" s="39">
        <f t="shared" si="8"/>
        <v>1</v>
      </c>
      <c r="R46" s="39">
        <f t="shared" si="8"/>
        <v>0.5</v>
      </c>
      <c r="S46" s="39">
        <f t="shared" si="8"/>
        <v>0</v>
      </c>
      <c r="T46" s="39">
        <f t="shared" si="8"/>
        <v>0</v>
      </c>
      <c r="U46" s="39">
        <f t="shared" si="8"/>
        <v>6.7</v>
      </c>
      <c r="V46" s="39">
        <f t="shared" si="8"/>
        <v>23.5</v>
      </c>
      <c r="W46" s="39">
        <f t="shared" si="8"/>
        <v>2.9</v>
      </c>
      <c r="X46" s="39">
        <f t="shared" si="8"/>
        <v>4.25</v>
      </c>
      <c r="Y46" s="39">
        <f t="shared" si="8"/>
        <v>1.72</v>
      </c>
      <c r="Z46" s="39">
        <f t="shared" si="8"/>
        <v>0</v>
      </c>
      <c r="AA46" s="39">
        <f t="shared" si="8"/>
        <v>0</v>
      </c>
      <c r="AB46" s="39">
        <f t="shared" si="8"/>
        <v>0</v>
      </c>
      <c r="AC46" s="39">
        <f t="shared" si="8"/>
        <v>2</v>
      </c>
      <c r="AD46" s="39">
        <f t="shared" si="8"/>
        <v>8.1</v>
      </c>
      <c r="AE46" s="39">
        <f t="shared" si="8"/>
        <v>4.7</v>
      </c>
      <c r="AF46" s="39">
        <f t="shared" si="8"/>
        <v>3.5</v>
      </c>
      <c r="AG46" s="39">
        <f t="shared" si="8"/>
        <v>0</v>
      </c>
      <c r="AH46" s="39">
        <f t="shared" si="8"/>
        <v>0</v>
      </c>
      <c r="AI46" s="39">
        <f t="shared" si="7"/>
        <v>180.56999999999996</v>
      </c>
    </row>
    <row r="47" spans="2:35" ht="20" x14ac:dyDescent="0.25">
      <c r="B47" s="31" t="s">
        <v>28</v>
      </c>
      <c r="C47" s="25" t="s">
        <v>7</v>
      </c>
      <c r="D47" s="14">
        <f t="shared" ref="D47:AH47" si="9">D6</f>
        <v>1</v>
      </c>
      <c r="E47" s="14">
        <f t="shared" si="9"/>
        <v>2</v>
      </c>
      <c r="F47" s="14">
        <f t="shared" si="9"/>
        <v>3</v>
      </c>
      <c r="G47" s="14">
        <f t="shared" si="9"/>
        <v>4</v>
      </c>
      <c r="H47" s="14">
        <f t="shared" si="9"/>
        <v>5</v>
      </c>
      <c r="I47" s="14">
        <f t="shared" si="9"/>
        <v>6</v>
      </c>
      <c r="J47" s="14">
        <f t="shared" si="9"/>
        <v>7</v>
      </c>
      <c r="K47" s="14">
        <f t="shared" si="9"/>
        <v>8</v>
      </c>
      <c r="L47" s="14">
        <f t="shared" si="9"/>
        <v>9</v>
      </c>
      <c r="M47" s="14">
        <f t="shared" si="9"/>
        <v>10</v>
      </c>
      <c r="N47" s="14">
        <f t="shared" si="9"/>
        <v>11</v>
      </c>
      <c r="O47" s="14">
        <f t="shared" si="9"/>
        <v>12</v>
      </c>
      <c r="P47" s="14">
        <f t="shared" si="9"/>
        <v>13</v>
      </c>
      <c r="Q47" s="14">
        <f t="shared" si="9"/>
        <v>14</v>
      </c>
      <c r="R47" s="14">
        <f t="shared" si="9"/>
        <v>15</v>
      </c>
      <c r="S47" s="14">
        <f t="shared" si="9"/>
        <v>16</v>
      </c>
      <c r="T47" s="14">
        <f t="shared" si="9"/>
        <v>17</v>
      </c>
      <c r="U47" s="14">
        <f t="shared" si="9"/>
        <v>18</v>
      </c>
      <c r="V47" s="14">
        <f t="shared" si="9"/>
        <v>19</v>
      </c>
      <c r="W47" s="14">
        <f t="shared" si="9"/>
        <v>20</v>
      </c>
      <c r="X47" s="14">
        <f t="shared" si="9"/>
        <v>21</v>
      </c>
      <c r="Y47" s="14">
        <f t="shared" si="9"/>
        <v>22</v>
      </c>
      <c r="Z47" s="14">
        <f t="shared" si="9"/>
        <v>23</v>
      </c>
      <c r="AA47" s="14">
        <f t="shared" si="9"/>
        <v>24</v>
      </c>
      <c r="AB47" s="14">
        <f t="shared" si="9"/>
        <v>25</v>
      </c>
      <c r="AC47" s="14">
        <f t="shared" si="9"/>
        <v>26</v>
      </c>
      <c r="AD47" s="14">
        <f t="shared" si="9"/>
        <v>27</v>
      </c>
      <c r="AE47" s="14">
        <f t="shared" si="9"/>
        <v>28</v>
      </c>
      <c r="AF47" s="14">
        <f t="shared" si="9"/>
        <v>29</v>
      </c>
      <c r="AG47" s="14">
        <f t="shared" si="9"/>
        <v>30</v>
      </c>
      <c r="AH47" s="14">
        <f t="shared" si="9"/>
        <v>31</v>
      </c>
      <c r="AI47" s="13" t="s">
        <v>5</v>
      </c>
    </row>
    <row r="48" spans="2:35" x14ac:dyDescent="0.25">
      <c r="B48" s="17" t="s">
        <v>18</v>
      </c>
      <c r="C48" s="10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50">
        <v>2</v>
      </c>
      <c r="AG48" s="32"/>
      <c r="AH48" s="32"/>
      <c r="AI48" s="20">
        <f>SUM(D48:AH48)</f>
        <v>2</v>
      </c>
    </row>
    <row r="49" spans="2:35" x14ac:dyDescent="0.25">
      <c r="B49" s="17" t="s">
        <v>19</v>
      </c>
      <c r="C49" s="10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20">
        <f t="shared" ref="AI49:AI56" si="10">SUM(D49:AH49)</f>
        <v>0</v>
      </c>
    </row>
    <row r="50" spans="2:35" x14ac:dyDescent="0.25">
      <c r="B50" s="17" t="s">
        <v>35</v>
      </c>
      <c r="C50" s="10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20">
        <f t="shared" si="10"/>
        <v>0</v>
      </c>
    </row>
    <row r="51" spans="2:35" x14ac:dyDescent="0.25">
      <c r="B51" s="17" t="s">
        <v>30</v>
      </c>
      <c r="C51" s="10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20">
        <f t="shared" si="10"/>
        <v>0</v>
      </c>
    </row>
    <row r="52" spans="2:35" x14ac:dyDescent="0.25">
      <c r="B52" s="17" t="s">
        <v>31</v>
      </c>
      <c r="C52" s="10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20">
        <f t="shared" si="10"/>
        <v>0</v>
      </c>
    </row>
    <row r="53" spans="2:35" x14ac:dyDescent="0.25">
      <c r="B53" s="17"/>
      <c r="C53" s="10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20">
        <f t="shared" si="10"/>
        <v>0</v>
      </c>
    </row>
    <row r="54" spans="2:35" x14ac:dyDescent="0.25">
      <c r="B54" s="17"/>
      <c r="C54" s="10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20">
        <f t="shared" si="10"/>
        <v>0</v>
      </c>
    </row>
    <row r="55" spans="2:35" x14ac:dyDescent="0.25">
      <c r="B55" s="17"/>
      <c r="C55" s="10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20">
        <f t="shared" si="10"/>
        <v>0</v>
      </c>
    </row>
    <row r="56" spans="2:35" x14ac:dyDescent="0.25">
      <c r="B56" s="17"/>
      <c r="C56" s="10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20">
        <f t="shared" si="10"/>
        <v>0</v>
      </c>
    </row>
    <row r="57" spans="2:35" x14ac:dyDescent="0.25">
      <c r="B57" s="45" t="s">
        <v>10</v>
      </c>
      <c r="C57" s="46"/>
      <c r="D57" s="47">
        <f>SUM(D48:D56)</f>
        <v>0</v>
      </c>
      <c r="E57" s="47">
        <f t="shared" ref="E57:AI57" si="11">SUM(E48:E56)</f>
        <v>0</v>
      </c>
      <c r="F57" s="47">
        <f t="shared" si="11"/>
        <v>0</v>
      </c>
      <c r="G57" s="47">
        <f t="shared" si="11"/>
        <v>0</v>
      </c>
      <c r="H57" s="47">
        <f t="shared" si="11"/>
        <v>0</v>
      </c>
      <c r="I57" s="47">
        <f t="shared" si="11"/>
        <v>0</v>
      </c>
      <c r="J57" s="47">
        <f t="shared" si="11"/>
        <v>0</v>
      </c>
      <c r="K57" s="47">
        <f t="shared" si="11"/>
        <v>0</v>
      </c>
      <c r="L57" s="47">
        <f t="shared" si="11"/>
        <v>0</v>
      </c>
      <c r="M57" s="47">
        <f t="shared" si="11"/>
        <v>0</v>
      </c>
      <c r="N57" s="47">
        <f t="shared" si="11"/>
        <v>0</v>
      </c>
      <c r="O57" s="47">
        <f t="shared" si="11"/>
        <v>0</v>
      </c>
      <c r="P57" s="47">
        <f t="shared" si="11"/>
        <v>0</v>
      </c>
      <c r="Q57" s="47">
        <f t="shared" si="11"/>
        <v>0</v>
      </c>
      <c r="R57" s="47">
        <f t="shared" si="11"/>
        <v>0</v>
      </c>
      <c r="S57" s="47">
        <f t="shared" si="11"/>
        <v>0</v>
      </c>
      <c r="T57" s="47">
        <f t="shared" si="11"/>
        <v>0</v>
      </c>
      <c r="U57" s="47">
        <f t="shared" si="11"/>
        <v>0</v>
      </c>
      <c r="V57" s="47">
        <f t="shared" si="11"/>
        <v>0</v>
      </c>
      <c r="W57" s="47">
        <f t="shared" si="11"/>
        <v>0</v>
      </c>
      <c r="X57" s="47">
        <f t="shared" si="11"/>
        <v>0</v>
      </c>
      <c r="Y57" s="47">
        <f t="shared" si="11"/>
        <v>0</v>
      </c>
      <c r="Z57" s="47">
        <f t="shared" si="11"/>
        <v>0</v>
      </c>
      <c r="AA57" s="47">
        <f t="shared" si="11"/>
        <v>0</v>
      </c>
      <c r="AB57" s="47">
        <f t="shared" si="11"/>
        <v>0</v>
      </c>
      <c r="AC57" s="47">
        <f t="shared" si="11"/>
        <v>0</v>
      </c>
      <c r="AD57" s="47">
        <f t="shared" si="11"/>
        <v>0</v>
      </c>
      <c r="AE57" s="47">
        <f t="shared" si="11"/>
        <v>0</v>
      </c>
      <c r="AF57" s="47">
        <f t="shared" si="11"/>
        <v>2</v>
      </c>
      <c r="AG57" s="47">
        <f t="shared" si="11"/>
        <v>0</v>
      </c>
      <c r="AH57" s="47">
        <f t="shared" si="11"/>
        <v>0</v>
      </c>
      <c r="AI57" s="47">
        <f t="shared" si="11"/>
        <v>2</v>
      </c>
    </row>
    <row r="58" spans="2:35" x14ac:dyDescent="0.25">
      <c r="B58" s="36" t="s">
        <v>34</v>
      </c>
      <c r="C58" s="37"/>
      <c r="D58" s="39">
        <f t="shared" ref="D58:AH58" si="12">SUM(D48:D56)+D46</f>
        <v>0</v>
      </c>
      <c r="E58" s="39">
        <f t="shared" si="12"/>
        <v>0</v>
      </c>
      <c r="F58" s="39">
        <f t="shared" si="12"/>
        <v>0</v>
      </c>
      <c r="G58" s="39">
        <f t="shared" si="12"/>
        <v>26.7</v>
      </c>
      <c r="H58" s="39">
        <f t="shared" si="12"/>
        <v>48.099999999999994</v>
      </c>
      <c r="I58" s="39">
        <f t="shared" si="12"/>
        <v>2.5</v>
      </c>
      <c r="J58" s="39">
        <f t="shared" si="12"/>
        <v>23</v>
      </c>
      <c r="K58" s="39">
        <f t="shared" si="12"/>
        <v>0</v>
      </c>
      <c r="L58" s="39">
        <f t="shared" si="12"/>
        <v>0</v>
      </c>
      <c r="M58" s="39">
        <f t="shared" si="12"/>
        <v>0</v>
      </c>
      <c r="N58" s="39">
        <f t="shared" si="12"/>
        <v>0.5</v>
      </c>
      <c r="O58" s="39">
        <f t="shared" si="12"/>
        <v>20.799999999999997</v>
      </c>
      <c r="P58" s="39">
        <f t="shared" si="12"/>
        <v>0.1</v>
      </c>
      <c r="Q58" s="39">
        <f t="shared" si="12"/>
        <v>1</v>
      </c>
      <c r="R58" s="39">
        <f t="shared" si="12"/>
        <v>0.5</v>
      </c>
      <c r="S58" s="39">
        <f t="shared" si="12"/>
        <v>0</v>
      </c>
      <c r="T58" s="39">
        <f t="shared" si="12"/>
        <v>0</v>
      </c>
      <c r="U58" s="39">
        <f t="shared" si="12"/>
        <v>6.7</v>
      </c>
      <c r="V58" s="39">
        <f t="shared" si="12"/>
        <v>23.5</v>
      </c>
      <c r="W58" s="39">
        <f t="shared" si="12"/>
        <v>2.9</v>
      </c>
      <c r="X58" s="39">
        <f t="shared" si="12"/>
        <v>4.25</v>
      </c>
      <c r="Y58" s="39">
        <f t="shared" si="12"/>
        <v>1.72</v>
      </c>
      <c r="Z58" s="39">
        <f t="shared" si="12"/>
        <v>0</v>
      </c>
      <c r="AA58" s="39">
        <f t="shared" si="12"/>
        <v>0</v>
      </c>
      <c r="AB58" s="39">
        <f t="shared" si="12"/>
        <v>0</v>
      </c>
      <c r="AC58" s="39">
        <f t="shared" si="12"/>
        <v>2</v>
      </c>
      <c r="AD58" s="39">
        <f t="shared" si="12"/>
        <v>8.1</v>
      </c>
      <c r="AE58" s="39">
        <f t="shared" si="12"/>
        <v>4.7</v>
      </c>
      <c r="AF58" s="39">
        <f t="shared" si="12"/>
        <v>5.5</v>
      </c>
      <c r="AG58" s="39">
        <f t="shared" si="12"/>
        <v>0</v>
      </c>
      <c r="AH58" s="39">
        <f t="shared" si="12"/>
        <v>0</v>
      </c>
      <c r="AI58" s="39">
        <f t="shared" ref="AI58" si="13">SUM(D58:AH58)</f>
        <v>182.56999999999996</v>
      </c>
    </row>
    <row r="59" spans="2:35" x14ac:dyDescent="0.25">
      <c r="B59" s="18" t="s">
        <v>16</v>
      </c>
      <c r="C59" s="22">
        <f>C17</f>
        <v>-1.1799999999999926</v>
      </c>
      <c r="D59" s="22">
        <f t="shared" ref="D59:AH59" si="14">D17-D58</f>
        <v>-1.1799999999999926</v>
      </c>
      <c r="E59" s="22">
        <f t="shared" si="14"/>
        <v>-1.1799999999999926</v>
      </c>
      <c r="F59" s="22">
        <f t="shared" si="14"/>
        <v>-1.1799999999999926</v>
      </c>
      <c r="G59" s="22">
        <f t="shared" si="14"/>
        <v>128.02000000000004</v>
      </c>
      <c r="H59" s="22">
        <f t="shared" si="14"/>
        <v>71.920000000000044</v>
      </c>
      <c r="I59" s="22">
        <f t="shared" si="14"/>
        <v>69.420000000000044</v>
      </c>
      <c r="J59" s="22">
        <f t="shared" si="14"/>
        <v>46.420000000000044</v>
      </c>
      <c r="K59" s="22">
        <f t="shared" si="14"/>
        <v>46.420000000000044</v>
      </c>
      <c r="L59" s="22">
        <f t="shared" si="14"/>
        <v>46.420000000000044</v>
      </c>
      <c r="M59" s="22">
        <f t="shared" si="14"/>
        <v>46.420000000000044</v>
      </c>
      <c r="N59" s="22">
        <f t="shared" si="14"/>
        <v>45.920000000000044</v>
      </c>
      <c r="O59" s="22">
        <f t="shared" si="14"/>
        <v>25.120000000000047</v>
      </c>
      <c r="P59" s="22">
        <f t="shared" si="14"/>
        <v>25.020000000000046</v>
      </c>
      <c r="Q59" s="22">
        <f t="shared" si="14"/>
        <v>24.020000000000046</v>
      </c>
      <c r="R59" s="22">
        <f t="shared" si="14"/>
        <v>23.520000000000046</v>
      </c>
      <c r="S59" s="22">
        <f t="shared" si="14"/>
        <v>23.520000000000046</v>
      </c>
      <c r="T59" s="22">
        <f t="shared" si="14"/>
        <v>23.520000000000046</v>
      </c>
      <c r="U59" s="22">
        <f t="shared" si="14"/>
        <v>16.820000000000046</v>
      </c>
      <c r="V59" s="22">
        <f t="shared" si="14"/>
        <v>-6.6799999999999535</v>
      </c>
      <c r="W59" s="22">
        <f t="shared" si="14"/>
        <v>-9.5799999999999539</v>
      </c>
      <c r="X59" s="22">
        <f t="shared" si="14"/>
        <v>-13.829999999999954</v>
      </c>
      <c r="Y59" s="22">
        <f t="shared" si="14"/>
        <v>-15.549999999999955</v>
      </c>
      <c r="Z59" s="22">
        <f t="shared" si="14"/>
        <v>-15.549999999999955</v>
      </c>
      <c r="AA59" s="22">
        <f t="shared" si="14"/>
        <v>-15.549999999999955</v>
      </c>
      <c r="AB59" s="22">
        <f t="shared" si="14"/>
        <v>-15.549999999999955</v>
      </c>
      <c r="AC59" s="22">
        <f t="shared" si="14"/>
        <v>-54.349999999999952</v>
      </c>
      <c r="AD59" s="22">
        <f t="shared" si="14"/>
        <v>-62.449999999999953</v>
      </c>
      <c r="AE59" s="22">
        <f t="shared" si="14"/>
        <v>-23.349999999999955</v>
      </c>
      <c r="AF59" s="22">
        <f t="shared" si="14"/>
        <v>-28.849999999999955</v>
      </c>
      <c r="AG59" s="22">
        <f t="shared" si="14"/>
        <v>-28.849999999999955</v>
      </c>
      <c r="AH59" s="22">
        <f t="shared" si="14"/>
        <v>-28.849999999999955</v>
      </c>
      <c r="AI59" s="23"/>
    </row>
    <row r="60" spans="2:35" x14ac:dyDescent="0.25">
      <c r="B60" s="6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</sheetData>
  <conditionalFormatting sqref="C7:AH8">
    <cfRule type="cellIs" dxfId="4" priority="1" stopIfTrue="1" operator="lessThanOrEqual">
      <formula>$C$4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62F96-5F40-7643-A4FC-D96AA93E6BA1}">
  <dimension ref="B1:AI60"/>
  <sheetViews>
    <sheetView zoomScale="75" zoomScaleNormal="50" workbookViewId="0">
      <pane xSplit="3" ySplit="8" topLeftCell="D9" activePane="bottomRight" state="frozen"/>
      <selection activeCell="L41" sqref="L41:M41"/>
      <selection pane="topRight" activeCell="L41" sqref="L41:M41"/>
      <selection pane="bottomLeft" activeCell="L41" sqref="L41:M41"/>
      <selection pane="bottomRight" activeCell="J14" sqref="J14"/>
    </sheetView>
  </sheetViews>
  <sheetFormatPr baseColWidth="10" defaultColWidth="10.83203125" defaultRowHeight="19" x14ac:dyDescent="0.25"/>
  <cols>
    <col min="1" max="1" width="3" style="3" customWidth="1"/>
    <col min="2" max="2" width="48" style="3" bestFit="1" customWidth="1"/>
    <col min="3" max="3" width="10.83203125" style="3"/>
    <col min="4" max="34" width="7.6640625" style="3" customWidth="1"/>
    <col min="35" max="16384" width="10.83203125" style="3"/>
  </cols>
  <sheetData>
    <row r="1" spans="2:35" ht="19" customHeight="1" x14ac:dyDescent="0.25"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2:35" ht="19" customHeight="1" x14ac:dyDescent="0.25"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2:35" x14ac:dyDescent="0.25">
      <c r="B3" s="4" t="s">
        <v>2</v>
      </c>
      <c r="C3" s="15">
        <v>45292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2:35" x14ac:dyDescent="0.25">
      <c r="B4" s="4" t="s">
        <v>3</v>
      </c>
      <c r="C4" s="7"/>
      <c r="D4" s="8">
        <v>0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  <c r="AD4" s="8">
        <v>0</v>
      </c>
      <c r="AE4" s="8">
        <v>0</v>
      </c>
      <c r="AF4" s="8"/>
      <c r="AG4" s="8"/>
      <c r="AH4" s="8"/>
      <c r="AI4" s="4"/>
    </row>
    <row r="5" spans="2:35" s="4" customFormat="1" ht="10" customHeight="1" x14ac:dyDescent="0.25">
      <c r="D5" s="42"/>
      <c r="I5" s="42"/>
      <c r="J5" s="42"/>
      <c r="P5" s="42"/>
      <c r="Q5" s="42"/>
      <c r="W5" s="42"/>
      <c r="X5" s="48"/>
      <c r="AD5" s="42"/>
      <c r="AE5" s="42"/>
    </row>
    <row r="6" spans="2:35" ht="20" x14ac:dyDescent="0.25">
      <c r="B6" s="5"/>
      <c r="C6" s="13" t="s">
        <v>4</v>
      </c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4">
        <v>6</v>
      </c>
      <c r="J6" s="14">
        <v>7</v>
      </c>
      <c r="K6" s="14">
        <v>8</v>
      </c>
      <c r="L6" s="14">
        <v>9</v>
      </c>
      <c r="M6" s="14">
        <v>10</v>
      </c>
      <c r="N6" s="14">
        <v>11</v>
      </c>
      <c r="O6" s="14">
        <v>12</v>
      </c>
      <c r="P6" s="14">
        <v>13</v>
      </c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4">
        <v>20</v>
      </c>
      <c r="X6" s="14">
        <v>21</v>
      </c>
      <c r="Y6" s="14">
        <v>22</v>
      </c>
      <c r="Z6" s="14">
        <v>23</v>
      </c>
      <c r="AA6" s="14">
        <v>24</v>
      </c>
      <c r="AB6" s="14">
        <v>25</v>
      </c>
      <c r="AC6" s="14">
        <v>26</v>
      </c>
      <c r="AD6" s="14">
        <v>27</v>
      </c>
      <c r="AE6" s="14">
        <v>28</v>
      </c>
      <c r="AF6" s="14">
        <v>29</v>
      </c>
      <c r="AG6" s="14">
        <v>30</v>
      </c>
      <c r="AH6" s="14">
        <v>31</v>
      </c>
      <c r="AI6" s="13" t="s">
        <v>5</v>
      </c>
    </row>
    <row r="7" spans="2:35" x14ac:dyDescent="0.25">
      <c r="B7" s="12" t="s">
        <v>15</v>
      </c>
      <c r="C7" s="9"/>
      <c r="D7" s="20">
        <f>C59</f>
        <v>-28.849999999999955</v>
      </c>
      <c r="E7" s="20">
        <f t="shared" ref="E7:AH7" si="0">D59</f>
        <v>-28.849999999999955</v>
      </c>
      <c r="F7" s="20">
        <f t="shared" si="0"/>
        <v>-28.849999999999955</v>
      </c>
      <c r="G7" s="20">
        <f t="shared" si="0"/>
        <v>-28.849999999999955</v>
      </c>
      <c r="H7" s="20">
        <f t="shared" si="0"/>
        <v>-29.349999999999955</v>
      </c>
      <c r="I7" s="20">
        <f t="shared" si="0"/>
        <v>-54.549999999999955</v>
      </c>
      <c r="J7" s="20">
        <f t="shared" si="0"/>
        <v>-54.549999999999955</v>
      </c>
      <c r="K7" s="20">
        <f t="shared" si="0"/>
        <v>-47.549999999999955</v>
      </c>
      <c r="L7" s="20">
        <f t="shared" si="0"/>
        <v>-55.049999999999955</v>
      </c>
      <c r="M7" s="20">
        <f t="shared" si="0"/>
        <v>-57.44999999999996</v>
      </c>
      <c r="N7" s="20">
        <f t="shared" si="0"/>
        <v>-47.899999999999963</v>
      </c>
      <c r="O7" s="20">
        <f t="shared" si="0"/>
        <v>-48.599999999999966</v>
      </c>
      <c r="P7" s="20">
        <f t="shared" si="0"/>
        <v>-48.599999999999966</v>
      </c>
      <c r="Q7" s="20">
        <f t="shared" si="0"/>
        <v>-48.799999999999969</v>
      </c>
      <c r="R7" s="20">
        <f t="shared" si="0"/>
        <v>-41.799999999999969</v>
      </c>
      <c r="S7" s="20">
        <f t="shared" si="0"/>
        <v>1.8800000000000312</v>
      </c>
      <c r="T7" s="20">
        <f t="shared" si="0"/>
        <v>-2.9199999999999688</v>
      </c>
      <c r="U7" s="20">
        <f t="shared" si="0"/>
        <v>11.08000000000003</v>
      </c>
      <c r="V7" s="20">
        <f t="shared" si="0"/>
        <v>10.58000000000003</v>
      </c>
      <c r="W7" s="20">
        <f t="shared" si="0"/>
        <v>-11.66999999999997</v>
      </c>
      <c r="X7" s="20">
        <f t="shared" si="0"/>
        <v>-11.66999999999997</v>
      </c>
      <c r="Y7" s="20">
        <f t="shared" si="0"/>
        <v>-14.16999999999997</v>
      </c>
      <c r="Z7" s="20">
        <f t="shared" si="0"/>
        <v>-16.789999999999971</v>
      </c>
      <c r="AA7" s="20">
        <f t="shared" si="0"/>
        <v>-19.089999999999971</v>
      </c>
      <c r="AB7" s="20">
        <f t="shared" si="0"/>
        <v>-20.209999999999972</v>
      </c>
      <c r="AC7" s="20">
        <f t="shared" si="0"/>
        <v>-20.979999999999972</v>
      </c>
      <c r="AD7" s="20">
        <f t="shared" si="0"/>
        <v>-23.879999999999974</v>
      </c>
      <c r="AE7" s="20">
        <f t="shared" si="0"/>
        <v>-23.879999999999974</v>
      </c>
      <c r="AF7" s="20">
        <f t="shared" si="0"/>
        <v>-23.879999999999974</v>
      </c>
      <c r="AG7" s="20">
        <f t="shared" si="0"/>
        <v>-34.479999999999976</v>
      </c>
      <c r="AH7" s="20">
        <f t="shared" si="0"/>
        <v>-35.879999999999974</v>
      </c>
      <c r="AI7" s="10"/>
    </row>
    <row r="8" spans="2:35" x14ac:dyDescent="0.25">
      <c r="B8" s="12" t="s">
        <v>17</v>
      </c>
      <c r="C8" s="34">
        <f>'12-2023'!AH8</f>
        <v>-28.849999999999955</v>
      </c>
      <c r="D8" s="35">
        <f>D59</f>
        <v>-28.849999999999955</v>
      </c>
      <c r="E8" s="35">
        <f t="shared" ref="E8:AH8" si="1">E59</f>
        <v>-28.849999999999955</v>
      </c>
      <c r="F8" s="35">
        <f t="shared" si="1"/>
        <v>-28.849999999999955</v>
      </c>
      <c r="G8" s="35">
        <f t="shared" si="1"/>
        <v>-29.349999999999955</v>
      </c>
      <c r="H8" s="35">
        <f t="shared" si="1"/>
        <v>-54.549999999999955</v>
      </c>
      <c r="I8" s="35">
        <f t="shared" si="1"/>
        <v>-54.549999999999955</v>
      </c>
      <c r="J8" s="35">
        <f t="shared" si="1"/>
        <v>-47.549999999999955</v>
      </c>
      <c r="K8" s="35">
        <f t="shared" si="1"/>
        <v>-55.049999999999955</v>
      </c>
      <c r="L8" s="35">
        <f t="shared" si="1"/>
        <v>-57.44999999999996</v>
      </c>
      <c r="M8" s="35">
        <f t="shared" si="1"/>
        <v>-47.899999999999963</v>
      </c>
      <c r="N8" s="35">
        <f t="shared" si="1"/>
        <v>-48.599999999999966</v>
      </c>
      <c r="O8" s="35">
        <f t="shared" si="1"/>
        <v>-48.599999999999966</v>
      </c>
      <c r="P8" s="35">
        <f t="shared" si="1"/>
        <v>-48.799999999999969</v>
      </c>
      <c r="Q8" s="35">
        <f t="shared" si="1"/>
        <v>-41.799999999999969</v>
      </c>
      <c r="R8" s="35">
        <f t="shared" si="1"/>
        <v>1.8800000000000312</v>
      </c>
      <c r="S8" s="35">
        <f t="shared" si="1"/>
        <v>-2.9199999999999688</v>
      </c>
      <c r="T8" s="35">
        <f t="shared" si="1"/>
        <v>11.08000000000003</v>
      </c>
      <c r="U8" s="35">
        <f t="shared" si="1"/>
        <v>10.58000000000003</v>
      </c>
      <c r="V8" s="35">
        <f t="shared" si="1"/>
        <v>-11.66999999999997</v>
      </c>
      <c r="W8" s="35">
        <f t="shared" si="1"/>
        <v>-11.66999999999997</v>
      </c>
      <c r="X8" s="35">
        <f t="shared" si="1"/>
        <v>-14.16999999999997</v>
      </c>
      <c r="Y8" s="35">
        <f t="shared" si="1"/>
        <v>-16.789999999999971</v>
      </c>
      <c r="Z8" s="35">
        <f t="shared" si="1"/>
        <v>-19.089999999999971</v>
      </c>
      <c r="AA8" s="35">
        <f t="shared" si="1"/>
        <v>-20.209999999999972</v>
      </c>
      <c r="AB8" s="35">
        <f t="shared" si="1"/>
        <v>-20.979999999999972</v>
      </c>
      <c r="AC8" s="35">
        <f t="shared" si="1"/>
        <v>-23.879999999999974</v>
      </c>
      <c r="AD8" s="35">
        <f t="shared" si="1"/>
        <v>-23.879999999999974</v>
      </c>
      <c r="AE8" s="35">
        <f t="shared" si="1"/>
        <v>-23.879999999999974</v>
      </c>
      <c r="AF8" s="35">
        <f t="shared" si="1"/>
        <v>-34.479999999999976</v>
      </c>
      <c r="AG8" s="35">
        <f t="shared" si="1"/>
        <v>-35.879999999999974</v>
      </c>
      <c r="AH8" s="35">
        <f t="shared" si="1"/>
        <v>-35.879999999999974</v>
      </c>
      <c r="AI8" s="10"/>
    </row>
    <row r="9" spans="2:35" x14ac:dyDescent="0.25">
      <c r="B9" s="1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2:35" ht="20" x14ac:dyDescent="0.25">
      <c r="B10" s="28" t="s">
        <v>6</v>
      </c>
      <c r="C10" s="24" t="s">
        <v>7</v>
      </c>
      <c r="D10" s="33">
        <f>D6</f>
        <v>1</v>
      </c>
      <c r="E10" s="33">
        <f t="shared" ref="E10:AH10" si="2">E6</f>
        <v>2</v>
      </c>
      <c r="F10" s="33">
        <f t="shared" si="2"/>
        <v>3</v>
      </c>
      <c r="G10" s="33">
        <f t="shared" si="2"/>
        <v>4</v>
      </c>
      <c r="H10" s="33">
        <f t="shared" si="2"/>
        <v>5</v>
      </c>
      <c r="I10" s="33">
        <f t="shared" si="2"/>
        <v>6</v>
      </c>
      <c r="J10" s="33">
        <f t="shared" si="2"/>
        <v>7</v>
      </c>
      <c r="K10" s="33">
        <f t="shared" si="2"/>
        <v>8</v>
      </c>
      <c r="L10" s="33">
        <f t="shared" si="2"/>
        <v>9</v>
      </c>
      <c r="M10" s="33">
        <f t="shared" si="2"/>
        <v>10</v>
      </c>
      <c r="N10" s="33">
        <f t="shared" si="2"/>
        <v>11</v>
      </c>
      <c r="O10" s="33">
        <f t="shared" si="2"/>
        <v>12</v>
      </c>
      <c r="P10" s="33">
        <f t="shared" si="2"/>
        <v>13</v>
      </c>
      <c r="Q10" s="33">
        <f t="shared" si="2"/>
        <v>14</v>
      </c>
      <c r="R10" s="33">
        <f t="shared" si="2"/>
        <v>15</v>
      </c>
      <c r="S10" s="33">
        <f t="shared" si="2"/>
        <v>16</v>
      </c>
      <c r="T10" s="33">
        <f t="shared" si="2"/>
        <v>17</v>
      </c>
      <c r="U10" s="33">
        <f t="shared" si="2"/>
        <v>18</v>
      </c>
      <c r="V10" s="33">
        <f t="shared" si="2"/>
        <v>19</v>
      </c>
      <c r="W10" s="33">
        <f t="shared" si="2"/>
        <v>20</v>
      </c>
      <c r="X10" s="33">
        <f t="shared" si="2"/>
        <v>21</v>
      </c>
      <c r="Y10" s="33">
        <f t="shared" si="2"/>
        <v>22</v>
      </c>
      <c r="Z10" s="33">
        <f t="shared" si="2"/>
        <v>23</v>
      </c>
      <c r="AA10" s="33">
        <f t="shared" si="2"/>
        <v>24</v>
      </c>
      <c r="AB10" s="33">
        <f t="shared" si="2"/>
        <v>25</v>
      </c>
      <c r="AC10" s="33">
        <f t="shared" si="2"/>
        <v>26</v>
      </c>
      <c r="AD10" s="33">
        <f t="shared" si="2"/>
        <v>27</v>
      </c>
      <c r="AE10" s="33">
        <f t="shared" si="2"/>
        <v>28</v>
      </c>
      <c r="AF10" s="33">
        <f t="shared" si="2"/>
        <v>29</v>
      </c>
      <c r="AG10" s="33">
        <f t="shared" si="2"/>
        <v>30</v>
      </c>
      <c r="AH10" s="33">
        <f t="shared" si="2"/>
        <v>31</v>
      </c>
      <c r="AI10" s="30" t="s">
        <v>5</v>
      </c>
    </row>
    <row r="11" spans="2:35" x14ac:dyDescent="0.25">
      <c r="B11" s="17" t="s">
        <v>42</v>
      </c>
      <c r="C11" s="1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>
        <v>26</v>
      </c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>
        <v>23.8</v>
      </c>
      <c r="AI11" s="20">
        <f>SUM(D11:AH11)</f>
        <v>49.8</v>
      </c>
    </row>
    <row r="12" spans="2:35" x14ac:dyDescent="0.25">
      <c r="B12" s="17" t="s">
        <v>50</v>
      </c>
      <c r="C12" s="10"/>
      <c r="D12" s="21"/>
      <c r="E12" s="21"/>
      <c r="F12" s="21"/>
      <c r="G12" s="21"/>
      <c r="H12" s="21"/>
      <c r="I12" s="21"/>
      <c r="J12" s="21"/>
      <c r="K12" s="21"/>
      <c r="L12" s="21"/>
      <c r="M12" s="21">
        <v>19.8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0">
        <f t="shared" ref="AI12:AI16" si="3">SUM(D12:AH12)</f>
        <v>19.8</v>
      </c>
    </row>
    <row r="13" spans="2:35" x14ac:dyDescent="0.25">
      <c r="B13" s="17" t="s">
        <v>45</v>
      </c>
      <c r="C13" s="10"/>
      <c r="D13" s="21"/>
      <c r="E13" s="21"/>
      <c r="F13" s="21"/>
      <c r="G13" s="21"/>
      <c r="H13" s="21"/>
      <c r="I13" s="21"/>
      <c r="J13" s="21"/>
      <c r="K13" s="21"/>
      <c r="L13" s="21">
        <v>9.8000000000000007</v>
      </c>
      <c r="M13" s="21"/>
      <c r="O13" s="21"/>
      <c r="P13" s="21"/>
      <c r="Q13" s="21"/>
      <c r="R13" s="21">
        <v>9.5</v>
      </c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0">
        <f>SUM(D13:AH13)</f>
        <v>19.3</v>
      </c>
    </row>
    <row r="14" spans="2:35" x14ac:dyDescent="0.25">
      <c r="B14" s="17"/>
      <c r="C14" s="1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0">
        <f t="shared" si="3"/>
        <v>0</v>
      </c>
    </row>
    <row r="15" spans="2:35" x14ac:dyDescent="0.25">
      <c r="B15" s="17"/>
      <c r="C15" s="10"/>
      <c r="D15" s="21"/>
      <c r="E15" s="21"/>
      <c r="F15" s="21"/>
      <c r="G15" s="21"/>
      <c r="H15" s="21"/>
      <c r="I15" s="21"/>
      <c r="J15" s="52">
        <v>7</v>
      </c>
      <c r="K15" s="52">
        <v>7</v>
      </c>
      <c r="L15" s="21"/>
      <c r="M15" s="21"/>
      <c r="N15" s="21"/>
      <c r="O15" s="21"/>
      <c r="P15" s="21"/>
      <c r="Q15" s="52">
        <v>7</v>
      </c>
      <c r="R15" s="52">
        <f>7+28</f>
        <v>35</v>
      </c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0">
        <f t="shared" si="3"/>
        <v>56</v>
      </c>
    </row>
    <row r="16" spans="2:35" x14ac:dyDescent="0.25">
      <c r="B16" s="36" t="s">
        <v>33</v>
      </c>
      <c r="C16" s="37"/>
      <c r="D16" s="38">
        <f t="shared" ref="D16:AH16" si="4">SUM(D11:D15)</f>
        <v>0</v>
      </c>
      <c r="E16" s="38">
        <f t="shared" si="4"/>
        <v>0</v>
      </c>
      <c r="F16" s="38">
        <f t="shared" si="4"/>
        <v>0</v>
      </c>
      <c r="G16" s="38">
        <f t="shared" si="4"/>
        <v>0</v>
      </c>
      <c r="H16" s="38">
        <f t="shared" si="4"/>
        <v>0</v>
      </c>
      <c r="I16" s="38">
        <f t="shared" si="4"/>
        <v>0</v>
      </c>
      <c r="J16" s="38">
        <f t="shared" si="4"/>
        <v>7</v>
      </c>
      <c r="K16" s="38">
        <f t="shared" si="4"/>
        <v>7</v>
      </c>
      <c r="L16" s="38">
        <f t="shared" si="4"/>
        <v>9.8000000000000007</v>
      </c>
      <c r="M16" s="38">
        <f t="shared" si="4"/>
        <v>19.8</v>
      </c>
      <c r="N16" s="38">
        <f t="shared" si="4"/>
        <v>0</v>
      </c>
      <c r="O16" s="38">
        <f t="shared" si="4"/>
        <v>0</v>
      </c>
      <c r="P16" s="38">
        <f t="shared" si="4"/>
        <v>0</v>
      </c>
      <c r="Q16" s="38">
        <f t="shared" si="4"/>
        <v>7</v>
      </c>
      <c r="R16" s="38">
        <f t="shared" si="4"/>
        <v>44.5</v>
      </c>
      <c r="S16" s="38">
        <f t="shared" si="4"/>
        <v>0</v>
      </c>
      <c r="T16" s="38">
        <f t="shared" si="4"/>
        <v>26</v>
      </c>
      <c r="U16" s="38">
        <f t="shared" si="4"/>
        <v>0</v>
      </c>
      <c r="V16" s="38">
        <f t="shared" si="4"/>
        <v>0</v>
      </c>
      <c r="W16" s="38">
        <f t="shared" si="4"/>
        <v>0</v>
      </c>
      <c r="X16" s="38">
        <f t="shared" si="4"/>
        <v>0</v>
      </c>
      <c r="Y16" s="38">
        <f t="shared" si="4"/>
        <v>0</v>
      </c>
      <c r="Z16" s="38">
        <f t="shared" si="4"/>
        <v>0</v>
      </c>
      <c r="AA16" s="38">
        <f t="shared" si="4"/>
        <v>0</v>
      </c>
      <c r="AB16" s="38">
        <f t="shared" si="4"/>
        <v>0</v>
      </c>
      <c r="AC16" s="38">
        <f t="shared" si="4"/>
        <v>0</v>
      </c>
      <c r="AD16" s="38">
        <f t="shared" si="4"/>
        <v>0</v>
      </c>
      <c r="AE16" s="38">
        <f t="shared" si="4"/>
        <v>0</v>
      </c>
      <c r="AF16" s="38">
        <f t="shared" si="4"/>
        <v>0</v>
      </c>
      <c r="AG16" s="38">
        <f t="shared" si="4"/>
        <v>0</v>
      </c>
      <c r="AH16" s="38">
        <f t="shared" si="4"/>
        <v>23.8</v>
      </c>
      <c r="AI16" s="39">
        <f t="shared" si="3"/>
        <v>144.9</v>
      </c>
    </row>
    <row r="17" spans="2:35" x14ac:dyDescent="0.25">
      <c r="B17" s="19" t="s">
        <v>8</v>
      </c>
      <c r="C17" s="22">
        <f>C8</f>
        <v>-28.849999999999955</v>
      </c>
      <c r="D17" s="22">
        <f t="shared" ref="D17:AH17" si="5">D16+D7</f>
        <v>-28.849999999999955</v>
      </c>
      <c r="E17" s="22">
        <f t="shared" si="5"/>
        <v>-28.849999999999955</v>
      </c>
      <c r="F17" s="22">
        <f t="shared" si="5"/>
        <v>-28.849999999999955</v>
      </c>
      <c r="G17" s="22">
        <f t="shared" si="5"/>
        <v>-28.849999999999955</v>
      </c>
      <c r="H17" s="22">
        <f t="shared" si="5"/>
        <v>-29.349999999999955</v>
      </c>
      <c r="I17" s="22">
        <f t="shared" si="5"/>
        <v>-54.549999999999955</v>
      </c>
      <c r="J17" s="22">
        <f t="shared" si="5"/>
        <v>-47.549999999999955</v>
      </c>
      <c r="K17" s="22">
        <f t="shared" si="5"/>
        <v>-40.549999999999955</v>
      </c>
      <c r="L17" s="22">
        <f t="shared" si="5"/>
        <v>-45.249999999999957</v>
      </c>
      <c r="M17" s="22">
        <f t="shared" si="5"/>
        <v>-37.649999999999963</v>
      </c>
      <c r="N17" s="22">
        <f t="shared" si="5"/>
        <v>-47.899999999999963</v>
      </c>
      <c r="O17" s="22">
        <f t="shared" si="5"/>
        <v>-48.599999999999966</v>
      </c>
      <c r="P17" s="22">
        <f t="shared" si="5"/>
        <v>-48.599999999999966</v>
      </c>
      <c r="Q17" s="22">
        <f t="shared" si="5"/>
        <v>-41.799999999999969</v>
      </c>
      <c r="R17" s="22">
        <f t="shared" si="5"/>
        <v>2.7000000000000313</v>
      </c>
      <c r="S17" s="22">
        <f t="shared" si="5"/>
        <v>1.8800000000000312</v>
      </c>
      <c r="T17" s="22">
        <f t="shared" si="5"/>
        <v>23.08000000000003</v>
      </c>
      <c r="U17" s="22">
        <f t="shared" si="5"/>
        <v>11.08000000000003</v>
      </c>
      <c r="V17" s="22">
        <f t="shared" si="5"/>
        <v>10.58000000000003</v>
      </c>
      <c r="W17" s="22">
        <f t="shared" si="5"/>
        <v>-11.66999999999997</v>
      </c>
      <c r="X17" s="22">
        <f t="shared" si="5"/>
        <v>-11.66999999999997</v>
      </c>
      <c r="Y17" s="22">
        <f t="shared" si="5"/>
        <v>-14.16999999999997</v>
      </c>
      <c r="Z17" s="22">
        <f t="shared" si="5"/>
        <v>-16.789999999999971</v>
      </c>
      <c r="AA17" s="22">
        <f t="shared" si="5"/>
        <v>-19.089999999999971</v>
      </c>
      <c r="AB17" s="22">
        <f t="shared" si="5"/>
        <v>-20.209999999999972</v>
      </c>
      <c r="AC17" s="22">
        <f t="shared" si="5"/>
        <v>-20.979999999999972</v>
      </c>
      <c r="AD17" s="22">
        <f t="shared" si="5"/>
        <v>-23.879999999999974</v>
      </c>
      <c r="AE17" s="22">
        <f t="shared" si="5"/>
        <v>-23.879999999999974</v>
      </c>
      <c r="AF17" s="22">
        <f t="shared" si="5"/>
        <v>-23.879999999999974</v>
      </c>
      <c r="AG17" s="22">
        <f t="shared" si="5"/>
        <v>-34.479999999999976</v>
      </c>
      <c r="AH17" s="22">
        <f t="shared" si="5"/>
        <v>-12.079999999999973</v>
      </c>
      <c r="AI17" s="23"/>
    </row>
    <row r="18" spans="2:35" x14ac:dyDescent="0.25"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</row>
    <row r="19" spans="2:35" ht="20" x14ac:dyDescent="0.25">
      <c r="B19" s="28" t="s">
        <v>9</v>
      </c>
      <c r="C19" s="24" t="s">
        <v>7</v>
      </c>
      <c r="D19" s="29">
        <f t="shared" ref="D19:AH19" si="6">D6</f>
        <v>1</v>
      </c>
      <c r="E19" s="29">
        <f t="shared" si="6"/>
        <v>2</v>
      </c>
      <c r="F19" s="29">
        <f t="shared" si="6"/>
        <v>3</v>
      </c>
      <c r="G19" s="29">
        <f t="shared" si="6"/>
        <v>4</v>
      </c>
      <c r="H19" s="29">
        <f t="shared" si="6"/>
        <v>5</v>
      </c>
      <c r="I19" s="29">
        <f t="shared" si="6"/>
        <v>6</v>
      </c>
      <c r="J19" s="29">
        <f t="shared" si="6"/>
        <v>7</v>
      </c>
      <c r="K19" s="29">
        <f t="shared" si="6"/>
        <v>8</v>
      </c>
      <c r="L19" s="29">
        <f t="shared" si="6"/>
        <v>9</v>
      </c>
      <c r="M19" s="29">
        <f t="shared" si="6"/>
        <v>10</v>
      </c>
      <c r="N19" s="29">
        <f t="shared" si="6"/>
        <v>11</v>
      </c>
      <c r="O19" s="29">
        <f t="shared" si="6"/>
        <v>12</v>
      </c>
      <c r="P19" s="29">
        <f t="shared" si="6"/>
        <v>13</v>
      </c>
      <c r="Q19" s="29">
        <f t="shared" si="6"/>
        <v>14</v>
      </c>
      <c r="R19" s="29">
        <f t="shared" si="6"/>
        <v>15</v>
      </c>
      <c r="S19" s="29">
        <f t="shared" si="6"/>
        <v>16</v>
      </c>
      <c r="T19" s="29">
        <f t="shared" si="6"/>
        <v>17</v>
      </c>
      <c r="U19" s="29">
        <f t="shared" si="6"/>
        <v>18</v>
      </c>
      <c r="V19" s="29">
        <f t="shared" si="6"/>
        <v>19</v>
      </c>
      <c r="W19" s="29">
        <f t="shared" si="6"/>
        <v>20</v>
      </c>
      <c r="X19" s="29">
        <f t="shared" si="6"/>
        <v>21</v>
      </c>
      <c r="Y19" s="29">
        <f t="shared" si="6"/>
        <v>22</v>
      </c>
      <c r="Z19" s="29">
        <f t="shared" si="6"/>
        <v>23</v>
      </c>
      <c r="AA19" s="29">
        <f t="shared" si="6"/>
        <v>24</v>
      </c>
      <c r="AB19" s="29">
        <f t="shared" si="6"/>
        <v>25</v>
      </c>
      <c r="AC19" s="29">
        <f t="shared" si="6"/>
        <v>26</v>
      </c>
      <c r="AD19" s="29">
        <f t="shared" si="6"/>
        <v>27</v>
      </c>
      <c r="AE19" s="29">
        <f t="shared" si="6"/>
        <v>28</v>
      </c>
      <c r="AF19" s="29">
        <f t="shared" si="6"/>
        <v>29</v>
      </c>
      <c r="AG19" s="29">
        <f t="shared" si="6"/>
        <v>30</v>
      </c>
      <c r="AH19" s="29">
        <f t="shared" si="6"/>
        <v>31</v>
      </c>
      <c r="AI19" s="30" t="s">
        <v>5</v>
      </c>
    </row>
    <row r="20" spans="2:35" x14ac:dyDescent="0.25">
      <c r="B20" s="17" t="s">
        <v>12</v>
      </c>
      <c r="C20" s="1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49">
        <v>1.7</v>
      </c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0">
        <f>SUM(D20:AH20)</f>
        <v>1.7</v>
      </c>
    </row>
    <row r="21" spans="2:35" x14ac:dyDescent="0.25">
      <c r="B21" s="17" t="s">
        <v>43</v>
      </c>
      <c r="C21" s="10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0">
        <f t="shared" ref="AI21:AI46" si="7">SUM(D21:AH21)</f>
        <v>0</v>
      </c>
    </row>
    <row r="22" spans="2:35" x14ac:dyDescent="0.25">
      <c r="B22" s="17" t="s">
        <v>52</v>
      </c>
      <c r="C22" s="10"/>
      <c r="D22" s="21"/>
      <c r="E22" s="21"/>
      <c r="F22" s="21"/>
      <c r="G22" s="21"/>
      <c r="H22" s="21"/>
      <c r="I22" s="21"/>
      <c r="J22" s="21"/>
      <c r="K22" s="49">
        <v>13</v>
      </c>
      <c r="L22" s="49">
        <f>5.5-1.3</f>
        <v>4.2</v>
      </c>
      <c r="M22" s="21"/>
      <c r="N22" s="21"/>
      <c r="O22" s="21"/>
      <c r="P22" s="21"/>
      <c r="Q22" s="21"/>
      <c r="R22" s="49">
        <v>0.77</v>
      </c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49">
        <v>1.4</v>
      </c>
      <c r="AH22" s="21"/>
      <c r="AI22" s="20">
        <f t="shared" si="7"/>
        <v>19.369999999999997</v>
      </c>
    </row>
    <row r="23" spans="2:35" x14ac:dyDescent="0.25">
      <c r="B23" s="17"/>
      <c r="C23" s="1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0">
        <f t="shared" si="7"/>
        <v>0</v>
      </c>
    </row>
    <row r="24" spans="2:35" x14ac:dyDescent="0.25">
      <c r="B24" s="17" t="s">
        <v>56</v>
      </c>
      <c r="C24" s="1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49">
        <v>4.8</v>
      </c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0">
        <f t="shared" si="7"/>
        <v>4.8</v>
      </c>
    </row>
    <row r="25" spans="2:35" x14ac:dyDescent="0.25">
      <c r="B25" s="17" t="s">
        <v>24</v>
      </c>
      <c r="C25" s="10"/>
      <c r="D25" s="21"/>
      <c r="E25" s="21"/>
      <c r="F25" s="21"/>
      <c r="G25" s="21"/>
      <c r="H25" s="49">
        <v>4.7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0">
        <f t="shared" si="7"/>
        <v>4.7</v>
      </c>
    </row>
    <row r="26" spans="2:35" x14ac:dyDescent="0.25">
      <c r="B26" s="17" t="s">
        <v>25</v>
      </c>
      <c r="C26" s="10"/>
      <c r="D26" s="21"/>
      <c r="E26" s="21"/>
      <c r="F26" s="21"/>
      <c r="G26" s="21"/>
      <c r="H26" s="21"/>
      <c r="I26" s="21"/>
      <c r="J26" s="21"/>
      <c r="K26" s="21"/>
      <c r="L26" s="21"/>
      <c r="M26" s="49">
        <v>1</v>
      </c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0">
        <f t="shared" si="7"/>
        <v>1</v>
      </c>
    </row>
    <row r="27" spans="2:35" x14ac:dyDescent="0.25">
      <c r="B27" s="17" t="s">
        <v>27</v>
      </c>
      <c r="C27" s="1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0">
        <f t="shared" si="7"/>
        <v>0</v>
      </c>
    </row>
    <row r="28" spans="2:35" x14ac:dyDescent="0.25">
      <c r="B28" s="17" t="s">
        <v>13</v>
      </c>
      <c r="C28" s="10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49">
        <v>1.5</v>
      </c>
      <c r="Z28" s="49">
        <v>0.6</v>
      </c>
      <c r="AA28" s="21"/>
      <c r="AB28" s="21"/>
      <c r="AC28" s="21"/>
      <c r="AD28" s="21"/>
      <c r="AE28" s="21"/>
      <c r="AF28" s="21"/>
      <c r="AG28" s="21"/>
      <c r="AH28" s="21"/>
      <c r="AI28" s="20">
        <f t="shared" si="7"/>
        <v>2.1</v>
      </c>
    </row>
    <row r="29" spans="2:35" x14ac:dyDescent="0.25">
      <c r="B29" s="17" t="s">
        <v>14</v>
      </c>
      <c r="C29" s="10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49">
        <v>0.05</v>
      </c>
      <c r="S29" s="49">
        <v>0.8</v>
      </c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0">
        <f t="shared" si="7"/>
        <v>0.85000000000000009</v>
      </c>
    </row>
    <row r="30" spans="2:35" x14ac:dyDescent="0.25">
      <c r="B30" s="17" t="s">
        <v>20</v>
      </c>
      <c r="C30" s="1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0">
        <f t="shared" si="7"/>
        <v>0</v>
      </c>
    </row>
    <row r="31" spans="2:35" x14ac:dyDescent="0.25">
      <c r="B31" s="17" t="s">
        <v>32</v>
      </c>
      <c r="C31" s="43"/>
      <c r="D31" s="44"/>
      <c r="E31" s="44"/>
      <c r="F31" s="44"/>
      <c r="G31" s="44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44"/>
      <c r="AG31" s="44"/>
      <c r="AH31" s="44"/>
      <c r="AI31" s="20">
        <f t="shared" si="7"/>
        <v>0</v>
      </c>
    </row>
    <row r="32" spans="2:35" x14ac:dyDescent="0.25">
      <c r="B32" s="41" t="s">
        <v>37</v>
      </c>
      <c r="C32" s="43"/>
      <c r="D32" s="44"/>
      <c r="E32" s="44"/>
      <c r="F32" s="44"/>
      <c r="G32" s="44"/>
      <c r="H32" s="51">
        <v>16.5</v>
      </c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51">
        <v>0.77</v>
      </c>
      <c r="AC32" s="44"/>
      <c r="AD32" s="44"/>
      <c r="AE32" s="44"/>
      <c r="AF32" s="44"/>
      <c r="AG32" s="44"/>
      <c r="AH32" s="44"/>
      <c r="AI32" s="20">
        <f t="shared" si="7"/>
        <v>17.27</v>
      </c>
    </row>
    <row r="33" spans="2:35" x14ac:dyDescent="0.25">
      <c r="B33" s="41" t="s">
        <v>38</v>
      </c>
      <c r="C33" s="43"/>
      <c r="D33" s="44"/>
      <c r="E33" s="44"/>
      <c r="F33" s="44"/>
      <c r="G33" s="44"/>
      <c r="H33" s="44"/>
      <c r="I33" s="44"/>
      <c r="J33" s="44"/>
      <c r="K33" s="44"/>
      <c r="L33" s="44"/>
      <c r="M33" s="51">
        <v>4</v>
      </c>
      <c r="N33" s="44"/>
      <c r="O33" s="44"/>
      <c r="P33" s="44"/>
      <c r="Q33" s="44"/>
      <c r="R33" s="44"/>
      <c r="S33" s="44"/>
      <c r="T33" s="44"/>
      <c r="U33" s="44"/>
      <c r="V33" s="51">
        <f>0.24+4.1</f>
        <v>4.34</v>
      </c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20">
        <f t="shared" si="7"/>
        <v>8.34</v>
      </c>
    </row>
    <row r="34" spans="2:35" x14ac:dyDescent="0.25">
      <c r="B34" s="41" t="s">
        <v>39</v>
      </c>
      <c r="C34" s="43"/>
      <c r="D34" s="44"/>
      <c r="E34" s="44"/>
      <c r="F34" s="44"/>
      <c r="G34" s="51">
        <v>0.5</v>
      </c>
      <c r="H34" s="44"/>
      <c r="I34" s="44"/>
      <c r="J34" s="44"/>
      <c r="K34" s="51">
        <v>1.5</v>
      </c>
      <c r="L34" s="51">
        <f>7+1</f>
        <v>8</v>
      </c>
      <c r="M34" s="51">
        <f>0.5+2</f>
        <v>2.5</v>
      </c>
      <c r="N34" s="51">
        <v>0.3</v>
      </c>
      <c r="O34" s="44"/>
      <c r="P34" s="51">
        <v>0.2</v>
      </c>
      <c r="Q34" s="44"/>
      <c r="R34" s="44"/>
      <c r="S34" s="51">
        <f>1+0.5</f>
        <v>1.5</v>
      </c>
      <c r="T34" s="44"/>
      <c r="U34" s="51">
        <v>0.5</v>
      </c>
      <c r="V34" s="44"/>
      <c r="W34" s="44"/>
      <c r="X34" s="44"/>
      <c r="Y34" s="51">
        <v>0.3</v>
      </c>
      <c r="Z34" s="44"/>
      <c r="AA34" s="44"/>
      <c r="AB34" s="44"/>
      <c r="AC34" s="51">
        <v>2.7</v>
      </c>
      <c r="AD34" s="44"/>
      <c r="AE34" s="44"/>
      <c r="AF34" s="44"/>
      <c r="AG34" s="44"/>
      <c r="AH34" s="44"/>
      <c r="AI34" s="20">
        <f t="shared" si="7"/>
        <v>18</v>
      </c>
    </row>
    <row r="35" spans="2:35" x14ac:dyDescent="0.25">
      <c r="B35" s="41" t="s">
        <v>54</v>
      </c>
      <c r="C35" s="43"/>
      <c r="D35" s="44"/>
      <c r="E35" s="44"/>
      <c r="F35" s="44"/>
      <c r="G35" s="44"/>
      <c r="H35" s="51">
        <v>1.6</v>
      </c>
      <c r="I35" s="44"/>
      <c r="J35" s="44"/>
      <c r="K35" s="44"/>
      <c r="L35" s="44"/>
      <c r="M35" s="51">
        <v>0.6</v>
      </c>
      <c r="N35" s="44"/>
      <c r="O35" s="44"/>
      <c r="P35" s="44"/>
      <c r="Q35" s="44"/>
      <c r="R35" s="44"/>
      <c r="S35" s="51">
        <v>0.6</v>
      </c>
      <c r="T35" s="44"/>
      <c r="U35" s="44"/>
      <c r="V35" s="51">
        <v>0.91</v>
      </c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20">
        <f t="shared" si="7"/>
        <v>3.7100000000000004</v>
      </c>
    </row>
    <row r="36" spans="2:35" x14ac:dyDescent="0.25">
      <c r="B36" s="41" t="s">
        <v>55</v>
      </c>
      <c r="C36" s="43"/>
      <c r="D36" s="44"/>
      <c r="E36" s="44"/>
      <c r="F36" s="44"/>
      <c r="G36" s="44"/>
      <c r="H36" s="44"/>
      <c r="I36" s="44"/>
      <c r="J36" s="44"/>
      <c r="K36" s="44"/>
      <c r="L36" s="44"/>
      <c r="M36" s="51">
        <v>0.5</v>
      </c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20">
        <f t="shared" si="7"/>
        <v>0.5</v>
      </c>
    </row>
    <row r="37" spans="2:35" x14ac:dyDescent="0.25">
      <c r="B37" s="41" t="s">
        <v>51</v>
      </c>
      <c r="C37" s="10"/>
      <c r="D37" s="21"/>
      <c r="E37" s="21"/>
      <c r="F37" s="21"/>
      <c r="G37" s="21"/>
      <c r="H37" s="21"/>
      <c r="I37" s="21"/>
      <c r="J37" s="21"/>
      <c r="K37" s="21"/>
      <c r="L37" s="21"/>
      <c r="M37" s="49">
        <v>0.75</v>
      </c>
      <c r="N37" s="49">
        <v>0.4</v>
      </c>
      <c r="O37" s="21"/>
      <c r="P37" s="21"/>
      <c r="Q37" s="21"/>
      <c r="R37" s="21"/>
      <c r="S37" s="49">
        <f>0.3+0.6</f>
        <v>0.89999999999999991</v>
      </c>
      <c r="T37" s="49">
        <f>10.2+1.5+0.3</f>
        <v>12</v>
      </c>
      <c r="U37" s="21"/>
      <c r="V37" s="21"/>
      <c r="W37" s="21"/>
      <c r="X37" s="49">
        <v>2.5</v>
      </c>
      <c r="Y37" s="21"/>
      <c r="Z37" s="49">
        <v>1.7</v>
      </c>
      <c r="AA37" s="49">
        <v>1.1200000000000001</v>
      </c>
      <c r="AB37" s="21"/>
      <c r="AC37" s="49">
        <v>0.2</v>
      </c>
      <c r="AD37" s="21"/>
      <c r="AE37" s="21"/>
      <c r="AF37" s="49">
        <v>8.1999999999999993</v>
      </c>
      <c r="AG37" s="21"/>
      <c r="AH37" s="49">
        <f>2.4+5.1</f>
        <v>7.5</v>
      </c>
      <c r="AI37" s="20">
        <f t="shared" si="7"/>
        <v>35.269999999999996</v>
      </c>
    </row>
    <row r="38" spans="2:35" x14ac:dyDescent="0.25">
      <c r="B38" s="17" t="s">
        <v>58</v>
      </c>
      <c r="C38" s="10"/>
      <c r="D38" s="21"/>
      <c r="E38" s="21"/>
      <c r="F38" s="21"/>
      <c r="G38" s="21"/>
      <c r="H38" s="49">
        <v>2.4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0">
        <f t="shared" si="7"/>
        <v>2.4</v>
      </c>
    </row>
    <row r="39" spans="2:35" x14ac:dyDescent="0.25">
      <c r="B39" s="41" t="s">
        <v>59</v>
      </c>
      <c r="C39" s="43"/>
      <c r="D39" s="44"/>
      <c r="E39" s="44"/>
      <c r="F39" s="44"/>
      <c r="G39" s="44"/>
      <c r="H39" s="44"/>
      <c r="I39" s="44"/>
      <c r="J39" s="44"/>
      <c r="K39" s="44"/>
      <c r="L39" s="44"/>
      <c r="M39" s="51">
        <v>0.6</v>
      </c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20">
        <f t="shared" si="7"/>
        <v>0.6</v>
      </c>
    </row>
    <row r="40" spans="2:35" x14ac:dyDescent="0.25">
      <c r="B40" s="41" t="s">
        <v>60</v>
      </c>
      <c r="C40" s="43"/>
      <c r="D40" s="44"/>
      <c r="E40" s="44"/>
      <c r="F40" s="44"/>
      <c r="G40" s="44"/>
      <c r="H40" s="44"/>
      <c r="I40" s="44"/>
      <c r="J40" s="44"/>
      <c r="K40" s="44"/>
      <c r="L40" s="44"/>
      <c r="M40" s="51">
        <v>0.3</v>
      </c>
      <c r="N40" s="44"/>
      <c r="O40" s="44"/>
      <c r="P40" s="44"/>
      <c r="Q40" s="44"/>
      <c r="R40" s="44"/>
      <c r="S40" s="51">
        <v>0.5</v>
      </c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51">
        <v>0.4</v>
      </c>
      <c r="AG40" s="44"/>
      <c r="AH40" s="44"/>
      <c r="AI40" s="20">
        <f t="shared" si="7"/>
        <v>1.2000000000000002</v>
      </c>
    </row>
    <row r="41" spans="2:35" x14ac:dyDescent="0.25">
      <c r="B41" s="17" t="s">
        <v>57</v>
      </c>
      <c r="C41" s="1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0">
        <f t="shared" si="7"/>
        <v>0</v>
      </c>
    </row>
    <row r="42" spans="2:35" x14ac:dyDescent="0.25">
      <c r="B42" s="17" t="s">
        <v>52</v>
      </c>
      <c r="C42" s="1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0">
        <f t="shared" si="7"/>
        <v>0</v>
      </c>
    </row>
    <row r="43" spans="2:35" x14ac:dyDescent="0.25">
      <c r="B43" s="17" t="s">
        <v>40</v>
      </c>
      <c r="C43" s="10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49">
        <v>0.5</v>
      </c>
      <c r="T43" s="21"/>
      <c r="U43" s="21"/>
      <c r="V43" s="21"/>
      <c r="W43" s="21"/>
      <c r="X43" s="21"/>
      <c r="Y43" s="49">
        <v>0.82</v>
      </c>
      <c r="Z43" s="21"/>
      <c r="AA43" s="21"/>
      <c r="AB43" s="21"/>
      <c r="AC43" s="21"/>
      <c r="AD43" s="21"/>
      <c r="AE43" s="21"/>
      <c r="AF43" s="21"/>
      <c r="AG43" s="21"/>
      <c r="AH43" s="21"/>
      <c r="AI43" s="20">
        <f t="shared" si="7"/>
        <v>1.3199999999999998</v>
      </c>
    </row>
    <row r="44" spans="2:35" x14ac:dyDescent="0.25">
      <c r="B44" s="17"/>
      <c r="C44" s="1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0">
        <f t="shared" si="7"/>
        <v>0</v>
      </c>
    </row>
    <row r="45" spans="2:35" x14ac:dyDescent="0.25">
      <c r="B45" s="17" t="s">
        <v>21</v>
      </c>
      <c r="C45" s="1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0">
        <f t="shared" si="7"/>
        <v>0</v>
      </c>
    </row>
    <row r="46" spans="2:35" x14ac:dyDescent="0.25">
      <c r="B46" s="36" t="s">
        <v>10</v>
      </c>
      <c r="C46" s="40"/>
      <c r="D46" s="39">
        <f t="shared" ref="D46:AH46" si="8">SUM(D20:D45)</f>
        <v>0</v>
      </c>
      <c r="E46" s="39">
        <f t="shared" si="8"/>
        <v>0</v>
      </c>
      <c r="F46" s="39">
        <f t="shared" si="8"/>
        <v>0</v>
      </c>
      <c r="G46" s="39">
        <f t="shared" si="8"/>
        <v>0.5</v>
      </c>
      <c r="H46" s="39">
        <f t="shared" si="8"/>
        <v>25.2</v>
      </c>
      <c r="I46" s="39">
        <f t="shared" si="8"/>
        <v>0</v>
      </c>
      <c r="J46" s="39">
        <f t="shared" si="8"/>
        <v>0</v>
      </c>
      <c r="K46" s="39">
        <f t="shared" si="8"/>
        <v>14.5</v>
      </c>
      <c r="L46" s="39">
        <f t="shared" si="8"/>
        <v>12.2</v>
      </c>
      <c r="M46" s="39">
        <f t="shared" si="8"/>
        <v>10.25</v>
      </c>
      <c r="N46" s="39">
        <f t="shared" si="8"/>
        <v>0.7</v>
      </c>
      <c r="O46" s="39">
        <f t="shared" si="8"/>
        <v>0</v>
      </c>
      <c r="P46" s="39">
        <f t="shared" si="8"/>
        <v>0.2</v>
      </c>
      <c r="Q46" s="39">
        <f t="shared" si="8"/>
        <v>0</v>
      </c>
      <c r="R46" s="39">
        <f t="shared" si="8"/>
        <v>0.82000000000000006</v>
      </c>
      <c r="S46" s="39">
        <f t="shared" si="8"/>
        <v>4.8</v>
      </c>
      <c r="T46" s="39">
        <f t="shared" si="8"/>
        <v>12</v>
      </c>
      <c r="U46" s="39">
        <f t="shared" si="8"/>
        <v>0.5</v>
      </c>
      <c r="V46" s="39">
        <f t="shared" si="8"/>
        <v>11.75</v>
      </c>
      <c r="W46" s="39">
        <f t="shared" si="8"/>
        <v>0</v>
      </c>
      <c r="X46" s="39">
        <f t="shared" si="8"/>
        <v>2.5</v>
      </c>
      <c r="Y46" s="39">
        <f t="shared" si="8"/>
        <v>2.62</v>
      </c>
      <c r="Z46" s="39">
        <f t="shared" si="8"/>
        <v>2.2999999999999998</v>
      </c>
      <c r="AA46" s="39">
        <f t="shared" si="8"/>
        <v>1.1200000000000001</v>
      </c>
      <c r="AB46" s="39">
        <f t="shared" si="8"/>
        <v>0.77</v>
      </c>
      <c r="AC46" s="39">
        <f t="shared" si="8"/>
        <v>2.9000000000000004</v>
      </c>
      <c r="AD46" s="39">
        <f t="shared" si="8"/>
        <v>0</v>
      </c>
      <c r="AE46" s="39">
        <f t="shared" si="8"/>
        <v>0</v>
      </c>
      <c r="AF46" s="39">
        <f t="shared" si="8"/>
        <v>8.6</v>
      </c>
      <c r="AG46" s="39">
        <f t="shared" si="8"/>
        <v>1.4</v>
      </c>
      <c r="AH46" s="39">
        <f t="shared" si="8"/>
        <v>7.5</v>
      </c>
      <c r="AI46" s="39">
        <f t="shared" si="7"/>
        <v>123.13000000000001</v>
      </c>
    </row>
    <row r="47" spans="2:35" ht="20" x14ac:dyDescent="0.25">
      <c r="B47" s="31" t="s">
        <v>28</v>
      </c>
      <c r="C47" s="25" t="s">
        <v>7</v>
      </c>
      <c r="D47" s="14">
        <f t="shared" ref="D47:AH47" si="9">D6</f>
        <v>1</v>
      </c>
      <c r="E47" s="14">
        <f t="shared" si="9"/>
        <v>2</v>
      </c>
      <c r="F47" s="14">
        <f t="shared" si="9"/>
        <v>3</v>
      </c>
      <c r="G47" s="14">
        <f t="shared" si="9"/>
        <v>4</v>
      </c>
      <c r="H47" s="14">
        <f t="shared" si="9"/>
        <v>5</v>
      </c>
      <c r="I47" s="14">
        <f t="shared" si="9"/>
        <v>6</v>
      </c>
      <c r="J47" s="14">
        <f t="shared" si="9"/>
        <v>7</v>
      </c>
      <c r="K47" s="14">
        <f t="shared" si="9"/>
        <v>8</v>
      </c>
      <c r="L47" s="14">
        <f t="shared" si="9"/>
        <v>9</v>
      </c>
      <c r="M47" s="14">
        <f t="shared" si="9"/>
        <v>10</v>
      </c>
      <c r="N47" s="14">
        <f t="shared" si="9"/>
        <v>11</v>
      </c>
      <c r="O47" s="14">
        <f t="shared" si="9"/>
        <v>12</v>
      </c>
      <c r="P47" s="14">
        <f t="shared" si="9"/>
        <v>13</v>
      </c>
      <c r="Q47" s="14">
        <f t="shared" si="9"/>
        <v>14</v>
      </c>
      <c r="R47" s="14">
        <f t="shared" si="9"/>
        <v>15</v>
      </c>
      <c r="S47" s="14">
        <f t="shared" si="9"/>
        <v>16</v>
      </c>
      <c r="T47" s="14">
        <f t="shared" si="9"/>
        <v>17</v>
      </c>
      <c r="U47" s="14">
        <f t="shared" si="9"/>
        <v>18</v>
      </c>
      <c r="V47" s="14">
        <f t="shared" si="9"/>
        <v>19</v>
      </c>
      <c r="W47" s="14">
        <f t="shared" si="9"/>
        <v>20</v>
      </c>
      <c r="X47" s="14">
        <f t="shared" si="9"/>
        <v>21</v>
      </c>
      <c r="Y47" s="14">
        <f t="shared" si="9"/>
        <v>22</v>
      </c>
      <c r="Z47" s="14">
        <f t="shared" si="9"/>
        <v>23</v>
      </c>
      <c r="AA47" s="14">
        <f t="shared" si="9"/>
        <v>24</v>
      </c>
      <c r="AB47" s="14">
        <f t="shared" si="9"/>
        <v>25</v>
      </c>
      <c r="AC47" s="14">
        <f t="shared" si="9"/>
        <v>26</v>
      </c>
      <c r="AD47" s="14">
        <f t="shared" si="9"/>
        <v>27</v>
      </c>
      <c r="AE47" s="14">
        <f t="shared" si="9"/>
        <v>28</v>
      </c>
      <c r="AF47" s="14">
        <f t="shared" si="9"/>
        <v>29</v>
      </c>
      <c r="AG47" s="14">
        <f t="shared" si="9"/>
        <v>30</v>
      </c>
      <c r="AH47" s="14">
        <f t="shared" si="9"/>
        <v>31</v>
      </c>
      <c r="AI47" s="13" t="s">
        <v>5</v>
      </c>
    </row>
    <row r="48" spans="2:35" x14ac:dyDescent="0.25">
      <c r="B48" s="17" t="s">
        <v>18</v>
      </c>
      <c r="C48" s="10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50">
        <v>2</v>
      </c>
      <c r="AG48" s="32"/>
      <c r="AH48" s="32"/>
      <c r="AI48" s="20">
        <f>SUM(D48:AH48)</f>
        <v>2</v>
      </c>
    </row>
    <row r="49" spans="2:35" x14ac:dyDescent="0.25">
      <c r="B49" s="17" t="s">
        <v>19</v>
      </c>
      <c r="C49" s="10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20">
        <f t="shared" ref="AI49:AI56" si="10">SUM(D49:AH49)</f>
        <v>0</v>
      </c>
    </row>
    <row r="50" spans="2:35" x14ac:dyDescent="0.25">
      <c r="B50" s="17" t="s">
        <v>35</v>
      </c>
      <c r="C50" s="10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20">
        <f t="shared" si="10"/>
        <v>0</v>
      </c>
    </row>
    <row r="51" spans="2:35" x14ac:dyDescent="0.25">
      <c r="B51" s="17" t="s">
        <v>30</v>
      </c>
      <c r="C51" s="10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20">
        <f t="shared" si="10"/>
        <v>0</v>
      </c>
    </row>
    <row r="52" spans="2:35" x14ac:dyDescent="0.25">
      <c r="B52" s="17" t="s">
        <v>31</v>
      </c>
      <c r="C52" s="10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50">
        <v>10.5</v>
      </c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50">
        <v>16.3</v>
      </c>
      <c r="AI52" s="20">
        <f t="shared" si="10"/>
        <v>26.8</v>
      </c>
    </row>
    <row r="53" spans="2:35" x14ac:dyDescent="0.25">
      <c r="B53" s="17"/>
      <c r="C53" s="10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20">
        <f t="shared" si="10"/>
        <v>0</v>
      </c>
    </row>
    <row r="54" spans="2:35" x14ac:dyDescent="0.25">
      <c r="B54" s="17"/>
      <c r="C54" s="10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20">
        <f t="shared" si="10"/>
        <v>0</v>
      </c>
    </row>
    <row r="55" spans="2:35" x14ac:dyDescent="0.25">
      <c r="B55" s="17"/>
      <c r="C55" s="10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20">
        <f t="shared" si="10"/>
        <v>0</v>
      </c>
    </row>
    <row r="56" spans="2:35" x14ac:dyDescent="0.25">
      <c r="B56" s="17"/>
      <c r="C56" s="10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20">
        <f t="shared" si="10"/>
        <v>0</v>
      </c>
    </row>
    <row r="57" spans="2:35" x14ac:dyDescent="0.25">
      <c r="B57" s="45" t="s">
        <v>10</v>
      </c>
      <c r="C57" s="46"/>
      <c r="D57" s="47">
        <f>SUM(D48:D56)</f>
        <v>0</v>
      </c>
      <c r="E57" s="47">
        <f t="shared" ref="E57:AI57" si="11">SUM(E48:E56)</f>
        <v>0</v>
      </c>
      <c r="F57" s="47">
        <f t="shared" si="11"/>
        <v>0</v>
      </c>
      <c r="G57" s="47">
        <f t="shared" si="11"/>
        <v>0</v>
      </c>
      <c r="H57" s="47">
        <f t="shared" si="11"/>
        <v>0</v>
      </c>
      <c r="I57" s="47">
        <f t="shared" si="11"/>
        <v>0</v>
      </c>
      <c r="J57" s="47">
        <f t="shared" si="11"/>
        <v>0</v>
      </c>
      <c r="K57" s="47">
        <f t="shared" si="11"/>
        <v>0</v>
      </c>
      <c r="L57" s="47">
        <f t="shared" si="11"/>
        <v>0</v>
      </c>
      <c r="M57" s="47">
        <f t="shared" si="11"/>
        <v>0</v>
      </c>
      <c r="N57" s="47">
        <f t="shared" si="11"/>
        <v>0</v>
      </c>
      <c r="O57" s="47">
        <f t="shared" si="11"/>
        <v>0</v>
      </c>
      <c r="P57" s="47">
        <f t="shared" si="11"/>
        <v>0</v>
      </c>
      <c r="Q57" s="47">
        <f t="shared" si="11"/>
        <v>0</v>
      </c>
      <c r="R57" s="47">
        <f t="shared" si="11"/>
        <v>0</v>
      </c>
      <c r="S57" s="47">
        <f t="shared" si="11"/>
        <v>0</v>
      </c>
      <c r="T57" s="47">
        <f t="shared" si="11"/>
        <v>0</v>
      </c>
      <c r="U57" s="47">
        <f t="shared" si="11"/>
        <v>0</v>
      </c>
      <c r="V57" s="47">
        <f t="shared" si="11"/>
        <v>10.5</v>
      </c>
      <c r="W57" s="47">
        <f t="shared" si="11"/>
        <v>0</v>
      </c>
      <c r="X57" s="47">
        <f t="shared" si="11"/>
        <v>0</v>
      </c>
      <c r="Y57" s="47">
        <f t="shared" si="11"/>
        <v>0</v>
      </c>
      <c r="Z57" s="47">
        <f t="shared" si="11"/>
        <v>0</v>
      </c>
      <c r="AA57" s="47">
        <f t="shared" si="11"/>
        <v>0</v>
      </c>
      <c r="AB57" s="47">
        <f t="shared" si="11"/>
        <v>0</v>
      </c>
      <c r="AC57" s="47">
        <f t="shared" si="11"/>
        <v>0</v>
      </c>
      <c r="AD57" s="47">
        <f t="shared" si="11"/>
        <v>0</v>
      </c>
      <c r="AE57" s="47">
        <f t="shared" si="11"/>
        <v>0</v>
      </c>
      <c r="AF57" s="47">
        <f t="shared" si="11"/>
        <v>2</v>
      </c>
      <c r="AG57" s="47">
        <f t="shared" si="11"/>
        <v>0</v>
      </c>
      <c r="AH57" s="47">
        <f t="shared" si="11"/>
        <v>16.3</v>
      </c>
      <c r="AI57" s="47">
        <f t="shared" si="11"/>
        <v>28.8</v>
      </c>
    </row>
    <row r="58" spans="2:35" x14ac:dyDescent="0.25">
      <c r="B58" s="36" t="s">
        <v>34</v>
      </c>
      <c r="C58" s="37"/>
      <c r="D58" s="39">
        <f t="shared" ref="D58:AH58" si="12">SUM(D48:D56)+D46</f>
        <v>0</v>
      </c>
      <c r="E58" s="39">
        <f t="shared" si="12"/>
        <v>0</v>
      </c>
      <c r="F58" s="39">
        <f t="shared" si="12"/>
        <v>0</v>
      </c>
      <c r="G58" s="39">
        <f t="shared" si="12"/>
        <v>0.5</v>
      </c>
      <c r="H58" s="39">
        <f t="shared" si="12"/>
        <v>25.2</v>
      </c>
      <c r="I58" s="39">
        <f t="shared" si="12"/>
        <v>0</v>
      </c>
      <c r="J58" s="39">
        <f t="shared" si="12"/>
        <v>0</v>
      </c>
      <c r="K58" s="39">
        <f t="shared" si="12"/>
        <v>14.5</v>
      </c>
      <c r="L58" s="39">
        <f t="shared" si="12"/>
        <v>12.2</v>
      </c>
      <c r="M58" s="39">
        <f t="shared" si="12"/>
        <v>10.25</v>
      </c>
      <c r="N58" s="39">
        <f t="shared" si="12"/>
        <v>0.7</v>
      </c>
      <c r="O58" s="39">
        <f t="shared" si="12"/>
        <v>0</v>
      </c>
      <c r="P58" s="39">
        <f t="shared" si="12"/>
        <v>0.2</v>
      </c>
      <c r="Q58" s="39">
        <f t="shared" si="12"/>
        <v>0</v>
      </c>
      <c r="R58" s="39">
        <f t="shared" si="12"/>
        <v>0.82000000000000006</v>
      </c>
      <c r="S58" s="39">
        <f t="shared" si="12"/>
        <v>4.8</v>
      </c>
      <c r="T58" s="39">
        <f t="shared" si="12"/>
        <v>12</v>
      </c>
      <c r="U58" s="39">
        <f t="shared" si="12"/>
        <v>0.5</v>
      </c>
      <c r="V58" s="39">
        <f t="shared" si="12"/>
        <v>22.25</v>
      </c>
      <c r="W58" s="39">
        <f t="shared" si="12"/>
        <v>0</v>
      </c>
      <c r="X58" s="39">
        <f t="shared" si="12"/>
        <v>2.5</v>
      </c>
      <c r="Y58" s="39">
        <f t="shared" si="12"/>
        <v>2.62</v>
      </c>
      <c r="Z58" s="39">
        <f t="shared" si="12"/>
        <v>2.2999999999999998</v>
      </c>
      <c r="AA58" s="39">
        <f t="shared" si="12"/>
        <v>1.1200000000000001</v>
      </c>
      <c r="AB58" s="39">
        <f t="shared" si="12"/>
        <v>0.77</v>
      </c>
      <c r="AC58" s="39">
        <f t="shared" si="12"/>
        <v>2.9000000000000004</v>
      </c>
      <c r="AD58" s="39">
        <f t="shared" si="12"/>
        <v>0</v>
      </c>
      <c r="AE58" s="39">
        <f t="shared" si="12"/>
        <v>0</v>
      </c>
      <c r="AF58" s="39">
        <f t="shared" si="12"/>
        <v>10.6</v>
      </c>
      <c r="AG58" s="39">
        <f t="shared" si="12"/>
        <v>1.4</v>
      </c>
      <c r="AH58" s="39">
        <f t="shared" si="12"/>
        <v>23.8</v>
      </c>
      <c r="AI58" s="39">
        <f t="shared" ref="AI58" si="13">SUM(D58:AH58)</f>
        <v>151.93</v>
      </c>
    </row>
    <row r="59" spans="2:35" x14ac:dyDescent="0.25">
      <c r="B59" s="18" t="s">
        <v>16</v>
      </c>
      <c r="C59" s="22">
        <f>C17</f>
        <v>-28.849999999999955</v>
      </c>
      <c r="D59" s="22">
        <f t="shared" ref="D59:AH59" si="14">D17-D58</f>
        <v>-28.849999999999955</v>
      </c>
      <c r="E59" s="22">
        <f t="shared" si="14"/>
        <v>-28.849999999999955</v>
      </c>
      <c r="F59" s="22">
        <f t="shared" si="14"/>
        <v>-28.849999999999955</v>
      </c>
      <c r="G59" s="22">
        <f t="shared" si="14"/>
        <v>-29.349999999999955</v>
      </c>
      <c r="H59" s="22">
        <f t="shared" si="14"/>
        <v>-54.549999999999955</v>
      </c>
      <c r="I59" s="22">
        <f t="shared" si="14"/>
        <v>-54.549999999999955</v>
      </c>
      <c r="J59" s="22">
        <f t="shared" si="14"/>
        <v>-47.549999999999955</v>
      </c>
      <c r="K59" s="22">
        <f t="shared" si="14"/>
        <v>-55.049999999999955</v>
      </c>
      <c r="L59" s="22">
        <f t="shared" si="14"/>
        <v>-57.44999999999996</v>
      </c>
      <c r="M59" s="22">
        <f t="shared" si="14"/>
        <v>-47.899999999999963</v>
      </c>
      <c r="N59" s="22">
        <f t="shared" si="14"/>
        <v>-48.599999999999966</v>
      </c>
      <c r="O59" s="22">
        <f t="shared" si="14"/>
        <v>-48.599999999999966</v>
      </c>
      <c r="P59" s="22">
        <f t="shared" si="14"/>
        <v>-48.799999999999969</v>
      </c>
      <c r="Q59" s="22">
        <f t="shared" si="14"/>
        <v>-41.799999999999969</v>
      </c>
      <c r="R59" s="22">
        <f t="shared" si="14"/>
        <v>1.8800000000000312</v>
      </c>
      <c r="S59" s="22">
        <f t="shared" si="14"/>
        <v>-2.9199999999999688</v>
      </c>
      <c r="T59" s="22">
        <f t="shared" si="14"/>
        <v>11.08000000000003</v>
      </c>
      <c r="U59" s="22">
        <f t="shared" si="14"/>
        <v>10.58000000000003</v>
      </c>
      <c r="V59" s="22">
        <f t="shared" si="14"/>
        <v>-11.66999999999997</v>
      </c>
      <c r="W59" s="22">
        <f t="shared" si="14"/>
        <v>-11.66999999999997</v>
      </c>
      <c r="X59" s="22">
        <f t="shared" si="14"/>
        <v>-14.16999999999997</v>
      </c>
      <c r="Y59" s="22">
        <f t="shared" si="14"/>
        <v>-16.789999999999971</v>
      </c>
      <c r="Z59" s="22">
        <f t="shared" si="14"/>
        <v>-19.089999999999971</v>
      </c>
      <c r="AA59" s="22">
        <f t="shared" si="14"/>
        <v>-20.209999999999972</v>
      </c>
      <c r="AB59" s="22">
        <f t="shared" si="14"/>
        <v>-20.979999999999972</v>
      </c>
      <c r="AC59" s="22">
        <f t="shared" si="14"/>
        <v>-23.879999999999974</v>
      </c>
      <c r="AD59" s="22">
        <f t="shared" si="14"/>
        <v>-23.879999999999974</v>
      </c>
      <c r="AE59" s="22">
        <f t="shared" si="14"/>
        <v>-23.879999999999974</v>
      </c>
      <c r="AF59" s="22">
        <f t="shared" si="14"/>
        <v>-34.479999999999976</v>
      </c>
      <c r="AG59" s="22">
        <f t="shared" si="14"/>
        <v>-35.879999999999974</v>
      </c>
      <c r="AH59" s="22">
        <f t="shared" si="14"/>
        <v>-35.879999999999974</v>
      </c>
      <c r="AI59" s="23"/>
    </row>
    <row r="60" spans="2:35" x14ac:dyDescent="0.25">
      <c r="B60" s="6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</sheetData>
  <conditionalFormatting sqref="C7:AH8">
    <cfRule type="cellIs" dxfId="3" priority="1" stopIfTrue="1" operator="lessThanOrEqual">
      <formula>$C$4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06033-C632-3042-9C73-758975F2CEF0}">
  <dimension ref="B1:AI60"/>
  <sheetViews>
    <sheetView zoomScale="75" zoomScaleNormal="50" workbookViewId="0">
      <pane xSplit="3" ySplit="8" topLeftCell="D9" activePane="bottomRight" state="frozen"/>
      <selection activeCell="L41" sqref="L41:M41"/>
      <selection pane="topRight" activeCell="L41" sqref="L41:M41"/>
      <selection pane="bottomLeft" activeCell="L41" sqref="L41:M41"/>
      <selection pane="bottomRight" activeCell="P14" sqref="P14:AA14"/>
    </sheetView>
  </sheetViews>
  <sheetFormatPr baseColWidth="10" defaultColWidth="10.83203125" defaultRowHeight="19" x14ac:dyDescent="0.25"/>
  <cols>
    <col min="1" max="1" width="3" style="3" customWidth="1"/>
    <col min="2" max="2" width="48" style="3" bestFit="1" customWidth="1"/>
    <col min="3" max="3" width="10.83203125" style="3"/>
    <col min="4" max="34" width="7.6640625" style="3" customWidth="1"/>
    <col min="35" max="16384" width="10.83203125" style="3"/>
  </cols>
  <sheetData>
    <row r="1" spans="2:35" ht="19" customHeight="1" x14ac:dyDescent="0.25"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2:35" ht="19" customHeight="1" x14ac:dyDescent="0.25"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2:35" x14ac:dyDescent="0.25">
      <c r="B3" s="4" t="s">
        <v>2</v>
      </c>
      <c r="C3" s="15">
        <v>45323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2:35" x14ac:dyDescent="0.25">
      <c r="B4" s="4" t="s">
        <v>3</v>
      </c>
      <c r="C4" s="7"/>
      <c r="D4" s="8">
        <v>0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  <c r="AD4" s="8">
        <v>0</v>
      </c>
      <c r="AE4" s="8">
        <v>0</v>
      </c>
      <c r="AF4" s="8"/>
      <c r="AG4" s="8"/>
      <c r="AH4" s="8"/>
      <c r="AI4" s="4"/>
    </row>
    <row r="5" spans="2:35" s="4" customFormat="1" ht="10" customHeight="1" x14ac:dyDescent="0.25">
      <c r="F5" s="42"/>
      <c r="G5" s="42"/>
      <c r="M5" s="42"/>
      <c r="N5" s="42"/>
      <c r="T5" s="42"/>
      <c r="U5" s="42"/>
      <c r="X5" s="5"/>
      <c r="AA5" s="42"/>
      <c r="AB5" s="42"/>
      <c r="AG5" s="42"/>
      <c r="AH5" s="42"/>
    </row>
    <row r="6" spans="2:35" ht="20" x14ac:dyDescent="0.25">
      <c r="B6" s="5"/>
      <c r="C6" s="13" t="s">
        <v>4</v>
      </c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4">
        <v>6</v>
      </c>
      <c r="J6" s="14">
        <v>7</v>
      </c>
      <c r="K6" s="14">
        <v>8</v>
      </c>
      <c r="L6" s="14">
        <v>9</v>
      </c>
      <c r="M6" s="14">
        <v>10</v>
      </c>
      <c r="N6" s="14">
        <v>11</v>
      </c>
      <c r="O6" s="14">
        <v>12</v>
      </c>
      <c r="P6" s="14">
        <v>13</v>
      </c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4">
        <v>20</v>
      </c>
      <c r="X6" s="14">
        <v>21</v>
      </c>
      <c r="Y6" s="14">
        <v>22</v>
      </c>
      <c r="Z6" s="14">
        <v>23</v>
      </c>
      <c r="AA6" s="14">
        <v>24</v>
      </c>
      <c r="AB6" s="14">
        <v>25</v>
      </c>
      <c r="AC6" s="14">
        <v>26</v>
      </c>
      <c r="AD6" s="14">
        <v>27</v>
      </c>
      <c r="AE6" s="14">
        <v>28</v>
      </c>
      <c r="AF6" s="14">
        <v>29</v>
      </c>
      <c r="AG6" s="14">
        <v>30</v>
      </c>
      <c r="AH6" s="14">
        <v>31</v>
      </c>
      <c r="AI6" s="13" t="s">
        <v>5</v>
      </c>
    </row>
    <row r="7" spans="2:35" x14ac:dyDescent="0.25">
      <c r="B7" s="12" t="s">
        <v>15</v>
      </c>
      <c r="C7" s="9"/>
      <c r="D7" s="20">
        <f>C59</f>
        <v>-35.879999999999974</v>
      </c>
      <c r="E7" s="20">
        <f t="shared" ref="E7:AH7" si="0">D59</f>
        <v>-36.209999999999972</v>
      </c>
      <c r="F7" s="20">
        <f t="shared" si="0"/>
        <v>-36.609999999999971</v>
      </c>
      <c r="G7" s="20">
        <f t="shared" si="0"/>
        <v>-40.209999999999972</v>
      </c>
      <c r="H7" s="20">
        <f t="shared" si="0"/>
        <v>-40.209999999999972</v>
      </c>
      <c r="I7" s="20">
        <f t="shared" si="0"/>
        <v>-66.509999999999977</v>
      </c>
      <c r="J7" s="20">
        <f t="shared" si="0"/>
        <v>-75.409999999999982</v>
      </c>
      <c r="K7" s="20">
        <f t="shared" si="0"/>
        <v>-47.95999999999998</v>
      </c>
      <c r="L7" s="20">
        <f t="shared" si="0"/>
        <v>-42.409999999999982</v>
      </c>
      <c r="M7" s="20">
        <f t="shared" si="0"/>
        <v>-35.409999999999982</v>
      </c>
      <c r="N7" s="20">
        <f t="shared" si="0"/>
        <v>-35.409999999999982</v>
      </c>
      <c r="O7" s="20">
        <f t="shared" si="0"/>
        <v>-35.409999999999982</v>
      </c>
      <c r="P7" s="20">
        <f t="shared" si="0"/>
        <v>-24.009999999999984</v>
      </c>
      <c r="Q7" s="20">
        <f t="shared" si="0"/>
        <v>-11.409999999999982</v>
      </c>
      <c r="R7" s="20">
        <f t="shared" si="0"/>
        <v>-11.409999999999982</v>
      </c>
      <c r="S7" s="20">
        <f t="shared" si="0"/>
        <v>-14.409999999999982</v>
      </c>
      <c r="T7" s="20">
        <f t="shared" si="0"/>
        <v>-19.609999999999982</v>
      </c>
      <c r="U7" s="20">
        <f t="shared" si="0"/>
        <v>-19.75999999999998</v>
      </c>
      <c r="V7" s="20">
        <f t="shared" si="0"/>
        <v>-19.75999999999998</v>
      </c>
      <c r="W7" s="20">
        <f t="shared" si="0"/>
        <v>-19.75999999999998</v>
      </c>
      <c r="X7" s="20">
        <f t="shared" si="0"/>
        <v>-26.25999999999998</v>
      </c>
      <c r="Y7" s="20">
        <f t="shared" si="0"/>
        <v>-27.859999999999982</v>
      </c>
      <c r="Z7" s="20">
        <f t="shared" si="0"/>
        <v>-10.86999999999998</v>
      </c>
      <c r="AA7" s="20">
        <f t="shared" si="0"/>
        <v>-8.6699999999999804</v>
      </c>
      <c r="AB7" s="20">
        <f t="shared" si="0"/>
        <v>-34.319999999999979</v>
      </c>
      <c r="AC7" s="20">
        <f t="shared" si="0"/>
        <v>-34.319999999999979</v>
      </c>
      <c r="AD7" s="20">
        <f t="shared" si="0"/>
        <v>-34.399999999999977</v>
      </c>
      <c r="AE7" s="20">
        <f t="shared" si="0"/>
        <v>-5.0499999999999776</v>
      </c>
      <c r="AF7" s="20">
        <f t="shared" si="0"/>
        <v>-5.8499999999999774</v>
      </c>
      <c r="AG7" s="20">
        <f t="shared" si="0"/>
        <v>-9.199999999999978</v>
      </c>
      <c r="AH7" s="20">
        <f t="shared" si="0"/>
        <v>-9.199999999999978</v>
      </c>
      <c r="AI7" s="10"/>
    </row>
    <row r="8" spans="2:35" x14ac:dyDescent="0.25">
      <c r="B8" s="12" t="s">
        <v>17</v>
      </c>
      <c r="C8" s="34">
        <f>'01-2024'!AH8</f>
        <v>-35.879999999999974</v>
      </c>
      <c r="D8" s="35">
        <f>D59</f>
        <v>-36.209999999999972</v>
      </c>
      <c r="E8" s="35">
        <f t="shared" ref="E8:AH8" si="1">E59</f>
        <v>-36.609999999999971</v>
      </c>
      <c r="F8" s="35">
        <f t="shared" si="1"/>
        <v>-40.209999999999972</v>
      </c>
      <c r="G8" s="35">
        <f t="shared" si="1"/>
        <v>-40.209999999999972</v>
      </c>
      <c r="H8" s="35">
        <f t="shared" si="1"/>
        <v>-66.509999999999977</v>
      </c>
      <c r="I8" s="35">
        <f t="shared" si="1"/>
        <v>-75.409999999999982</v>
      </c>
      <c r="J8" s="35">
        <f t="shared" si="1"/>
        <v>-47.95999999999998</v>
      </c>
      <c r="K8" s="35">
        <f t="shared" si="1"/>
        <v>-42.409999999999982</v>
      </c>
      <c r="L8" s="35">
        <f t="shared" si="1"/>
        <v>-35.409999999999982</v>
      </c>
      <c r="M8" s="35">
        <f t="shared" si="1"/>
        <v>-35.409999999999982</v>
      </c>
      <c r="N8" s="35">
        <f t="shared" si="1"/>
        <v>-35.409999999999982</v>
      </c>
      <c r="O8" s="35">
        <f t="shared" si="1"/>
        <v>-24.009999999999984</v>
      </c>
      <c r="P8" s="35">
        <f t="shared" si="1"/>
        <v>-11.409999999999982</v>
      </c>
      <c r="Q8" s="35">
        <f t="shared" si="1"/>
        <v>-11.409999999999982</v>
      </c>
      <c r="R8" s="35">
        <f t="shared" si="1"/>
        <v>-14.409999999999982</v>
      </c>
      <c r="S8" s="35">
        <f t="shared" si="1"/>
        <v>-19.609999999999982</v>
      </c>
      <c r="T8" s="35">
        <f t="shared" si="1"/>
        <v>-19.75999999999998</v>
      </c>
      <c r="U8" s="35">
        <f t="shared" si="1"/>
        <v>-19.75999999999998</v>
      </c>
      <c r="V8" s="35">
        <f t="shared" si="1"/>
        <v>-19.75999999999998</v>
      </c>
      <c r="W8" s="35">
        <f t="shared" si="1"/>
        <v>-26.25999999999998</v>
      </c>
      <c r="X8" s="35">
        <f t="shared" si="1"/>
        <v>-27.859999999999982</v>
      </c>
      <c r="Y8" s="35">
        <f t="shared" si="1"/>
        <v>-10.86999999999998</v>
      </c>
      <c r="Z8" s="35">
        <f t="shared" si="1"/>
        <v>-8.6699999999999804</v>
      </c>
      <c r="AA8" s="35">
        <f t="shared" si="1"/>
        <v>-34.319999999999979</v>
      </c>
      <c r="AB8" s="35">
        <f t="shared" si="1"/>
        <v>-34.319999999999979</v>
      </c>
      <c r="AC8" s="35">
        <f t="shared" si="1"/>
        <v>-34.399999999999977</v>
      </c>
      <c r="AD8" s="35">
        <f t="shared" si="1"/>
        <v>-5.0499999999999776</v>
      </c>
      <c r="AE8" s="35">
        <f t="shared" si="1"/>
        <v>-5.8499999999999774</v>
      </c>
      <c r="AF8" s="35">
        <f t="shared" si="1"/>
        <v>-9.199999999999978</v>
      </c>
      <c r="AG8" s="35">
        <f t="shared" si="1"/>
        <v>-9.199999999999978</v>
      </c>
      <c r="AH8" s="35">
        <f t="shared" si="1"/>
        <v>-9.199999999999978</v>
      </c>
      <c r="AI8" s="10"/>
    </row>
    <row r="9" spans="2:35" x14ac:dyDescent="0.25">
      <c r="B9" s="1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2:35" ht="20" x14ac:dyDescent="0.25">
      <c r="B10" s="28" t="s">
        <v>6</v>
      </c>
      <c r="C10" s="24" t="s">
        <v>7</v>
      </c>
      <c r="D10" s="33">
        <f>D6</f>
        <v>1</v>
      </c>
      <c r="E10" s="33">
        <f t="shared" ref="E10:AH10" si="2">E6</f>
        <v>2</v>
      </c>
      <c r="F10" s="33">
        <f t="shared" si="2"/>
        <v>3</v>
      </c>
      <c r="G10" s="33">
        <f t="shared" si="2"/>
        <v>4</v>
      </c>
      <c r="H10" s="33">
        <f t="shared" si="2"/>
        <v>5</v>
      </c>
      <c r="I10" s="33">
        <f t="shared" si="2"/>
        <v>6</v>
      </c>
      <c r="J10" s="33">
        <f t="shared" si="2"/>
        <v>7</v>
      </c>
      <c r="K10" s="33">
        <f t="shared" si="2"/>
        <v>8</v>
      </c>
      <c r="L10" s="33">
        <f t="shared" si="2"/>
        <v>9</v>
      </c>
      <c r="M10" s="33">
        <f t="shared" si="2"/>
        <v>10</v>
      </c>
      <c r="N10" s="33">
        <f t="shared" si="2"/>
        <v>11</v>
      </c>
      <c r="O10" s="33">
        <f t="shared" si="2"/>
        <v>12</v>
      </c>
      <c r="P10" s="33">
        <f t="shared" si="2"/>
        <v>13</v>
      </c>
      <c r="Q10" s="33">
        <f t="shared" si="2"/>
        <v>14</v>
      </c>
      <c r="R10" s="33">
        <f t="shared" si="2"/>
        <v>15</v>
      </c>
      <c r="S10" s="33">
        <f t="shared" si="2"/>
        <v>16</v>
      </c>
      <c r="T10" s="33">
        <f t="shared" si="2"/>
        <v>17</v>
      </c>
      <c r="U10" s="33">
        <f t="shared" si="2"/>
        <v>18</v>
      </c>
      <c r="V10" s="33">
        <f t="shared" si="2"/>
        <v>19</v>
      </c>
      <c r="W10" s="33">
        <f t="shared" si="2"/>
        <v>20</v>
      </c>
      <c r="X10" s="33">
        <f t="shared" si="2"/>
        <v>21</v>
      </c>
      <c r="Y10" s="33">
        <f t="shared" si="2"/>
        <v>22</v>
      </c>
      <c r="Z10" s="33">
        <f t="shared" si="2"/>
        <v>23</v>
      </c>
      <c r="AA10" s="33">
        <f t="shared" si="2"/>
        <v>24</v>
      </c>
      <c r="AB10" s="33">
        <f t="shared" si="2"/>
        <v>25</v>
      </c>
      <c r="AC10" s="33">
        <f t="shared" si="2"/>
        <v>26</v>
      </c>
      <c r="AD10" s="33">
        <f t="shared" si="2"/>
        <v>27</v>
      </c>
      <c r="AE10" s="33">
        <f t="shared" si="2"/>
        <v>28</v>
      </c>
      <c r="AF10" s="33">
        <f t="shared" si="2"/>
        <v>29</v>
      </c>
      <c r="AG10" s="33">
        <f t="shared" si="2"/>
        <v>30</v>
      </c>
      <c r="AH10" s="33">
        <f t="shared" si="2"/>
        <v>31</v>
      </c>
      <c r="AI10" s="30" t="s">
        <v>5</v>
      </c>
    </row>
    <row r="11" spans="2:35" x14ac:dyDescent="0.25">
      <c r="B11" s="17" t="s">
        <v>42</v>
      </c>
      <c r="C11" s="10"/>
      <c r="D11" s="21"/>
      <c r="E11" s="21"/>
      <c r="F11" s="21"/>
      <c r="G11" s="21"/>
      <c r="H11" s="21"/>
      <c r="I11" s="21"/>
      <c r="J11" s="49">
        <v>28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0">
        <f>SUM(D11:AH11)</f>
        <v>28</v>
      </c>
    </row>
    <row r="12" spans="2:35" x14ac:dyDescent="0.25">
      <c r="B12" s="17" t="s">
        <v>50</v>
      </c>
      <c r="C12" s="1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49">
        <v>30</v>
      </c>
      <c r="AE12" s="21"/>
      <c r="AF12" s="21"/>
      <c r="AG12" s="21"/>
      <c r="AH12" s="21"/>
      <c r="AI12" s="20">
        <f t="shared" ref="AI12:AI16" si="3">SUM(D12:AH12)</f>
        <v>30</v>
      </c>
    </row>
    <row r="13" spans="2:35" x14ac:dyDescent="0.25">
      <c r="B13" s="17" t="s">
        <v>45</v>
      </c>
      <c r="C13" s="10"/>
      <c r="D13" s="21"/>
      <c r="E13" s="21"/>
      <c r="F13" s="21"/>
      <c r="G13" s="21"/>
      <c r="H13" s="21"/>
      <c r="I13" s="21"/>
      <c r="J13" s="21"/>
      <c r="K13" s="21"/>
      <c r="L13" s="21"/>
      <c r="M13" s="21"/>
      <c r="O13" s="21"/>
      <c r="P13" s="49">
        <v>9.6</v>
      </c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0">
        <f>SUM(D13:AH13)</f>
        <v>9.6</v>
      </c>
    </row>
    <row r="14" spans="2:35" x14ac:dyDescent="0.25">
      <c r="B14" s="17"/>
      <c r="C14" s="10"/>
      <c r="D14" s="21"/>
      <c r="E14" s="21"/>
      <c r="F14" s="21"/>
      <c r="G14" s="21"/>
      <c r="H14" s="21"/>
      <c r="I14" s="49">
        <v>4</v>
      </c>
      <c r="J14" s="21"/>
      <c r="K14" s="21"/>
      <c r="L14" s="21"/>
      <c r="M14" s="21"/>
      <c r="N14" s="21"/>
      <c r="O14" s="21"/>
      <c r="P14" s="53">
        <v>4</v>
      </c>
      <c r="Q14" s="21"/>
      <c r="R14" s="21"/>
      <c r="S14" s="21"/>
      <c r="T14" s="21"/>
      <c r="U14" s="21"/>
      <c r="V14" s="21"/>
      <c r="W14" s="21"/>
      <c r="X14" s="21"/>
      <c r="Y14" s="53">
        <f>-3.3+5.45+5+3.7+7+0.25+0.3</f>
        <v>18.400000000000002</v>
      </c>
      <c r="Z14" s="21"/>
      <c r="AA14" s="53">
        <v>2.5</v>
      </c>
      <c r="AB14" s="21"/>
      <c r="AC14" s="21"/>
      <c r="AD14" s="21"/>
      <c r="AE14" s="21"/>
      <c r="AF14" s="21"/>
      <c r="AG14" s="21"/>
      <c r="AH14" s="21"/>
      <c r="AI14" s="20">
        <f t="shared" si="3"/>
        <v>28.900000000000002</v>
      </c>
    </row>
    <row r="15" spans="2:35" x14ac:dyDescent="0.25">
      <c r="B15" s="17"/>
      <c r="C15" s="10"/>
      <c r="D15" s="21"/>
      <c r="E15" s="21"/>
      <c r="F15" s="21"/>
      <c r="G15" s="21"/>
      <c r="H15" s="21"/>
      <c r="I15" s="21"/>
      <c r="J15" s="21"/>
      <c r="K15" s="21">
        <v>6</v>
      </c>
      <c r="L15" s="21">
        <v>7</v>
      </c>
      <c r="M15" s="21"/>
      <c r="N15" s="21"/>
      <c r="O15" s="52">
        <v>17</v>
      </c>
      <c r="P15" s="21">
        <v>3</v>
      </c>
      <c r="Q15" s="21"/>
      <c r="R15" s="21"/>
      <c r="S15" s="21"/>
      <c r="T15" s="21"/>
      <c r="U15" s="21"/>
      <c r="V15" s="21"/>
      <c r="W15" s="21"/>
      <c r="X15" s="21"/>
      <c r="Y15" s="21"/>
      <c r="Z15" s="52">
        <f>3+0.5</f>
        <v>3.5</v>
      </c>
      <c r="AA15" s="21"/>
      <c r="AB15" s="21"/>
      <c r="AC15" s="21"/>
      <c r="AD15" s="21"/>
      <c r="AE15" s="21"/>
      <c r="AF15" s="21"/>
      <c r="AG15" s="21"/>
      <c r="AH15" s="21"/>
      <c r="AI15" s="20">
        <f t="shared" si="3"/>
        <v>36.5</v>
      </c>
    </row>
    <row r="16" spans="2:35" x14ac:dyDescent="0.25">
      <c r="B16" s="36" t="s">
        <v>33</v>
      </c>
      <c r="C16" s="37"/>
      <c r="D16" s="38">
        <f t="shared" ref="D16:AH16" si="4">SUM(D11:D15)</f>
        <v>0</v>
      </c>
      <c r="E16" s="38">
        <f t="shared" si="4"/>
        <v>0</v>
      </c>
      <c r="F16" s="38">
        <f t="shared" si="4"/>
        <v>0</v>
      </c>
      <c r="G16" s="38">
        <f t="shared" si="4"/>
        <v>0</v>
      </c>
      <c r="H16" s="38">
        <f t="shared" si="4"/>
        <v>0</v>
      </c>
      <c r="I16" s="38">
        <f t="shared" si="4"/>
        <v>4</v>
      </c>
      <c r="J16" s="38">
        <f t="shared" si="4"/>
        <v>28</v>
      </c>
      <c r="K16" s="38">
        <f t="shared" si="4"/>
        <v>6</v>
      </c>
      <c r="L16" s="38">
        <f t="shared" si="4"/>
        <v>7</v>
      </c>
      <c r="M16" s="38">
        <f t="shared" si="4"/>
        <v>0</v>
      </c>
      <c r="N16" s="38">
        <f t="shared" si="4"/>
        <v>0</v>
      </c>
      <c r="O16" s="38">
        <f t="shared" si="4"/>
        <v>17</v>
      </c>
      <c r="P16" s="38">
        <f t="shared" si="4"/>
        <v>16.600000000000001</v>
      </c>
      <c r="Q16" s="38">
        <f t="shared" si="4"/>
        <v>0</v>
      </c>
      <c r="R16" s="38">
        <f t="shared" si="4"/>
        <v>0</v>
      </c>
      <c r="S16" s="38">
        <f t="shared" si="4"/>
        <v>0</v>
      </c>
      <c r="T16" s="38">
        <f t="shared" si="4"/>
        <v>0</v>
      </c>
      <c r="U16" s="38">
        <f t="shared" si="4"/>
        <v>0</v>
      </c>
      <c r="V16" s="38">
        <f t="shared" si="4"/>
        <v>0</v>
      </c>
      <c r="W16" s="38">
        <f t="shared" si="4"/>
        <v>0</v>
      </c>
      <c r="X16" s="38">
        <f t="shared" si="4"/>
        <v>0</v>
      </c>
      <c r="Y16" s="38">
        <f t="shared" si="4"/>
        <v>18.400000000000002</v>
      </c>
      <c r="Z16" s="38">
        <f t="shared" si="4"/>
        <v>3.5</v>
      </c>
      <c r="AA16" s="38">
        <f t="shared" si="4"/>
        <v>2.5</v>
      </c>
      <c r="AB16" s="38">
        <f t="shared" si="4"/>
        <v>0</v>
      </c>
      <c r="AC16" s="38">
        <f t="shared" si="4"/>
        <v>0</v>
      </c>
      <c r="AD16" s="38">
        <f t="shared" si="4"/>
        <v>30</v>
      </c>
      <c r="AE16" s="38">
        <f t="shared" si="4"/>
        <v>0</v>
      </c>
      <c r="AF16" s="38">
        <f t="shared" si="4"/>
        <v>0</v>
      </c>
      <c r="AG16" s="38">
        <f t="shared" si="4"/>
        <v>0</v>
      </c>
      <c r="AH16" s="38">
        <f t="shared" si="4"/>
        <v>0</v>
      </c>
      <c r="AI16" s="39">
        <f t="shared" si="3"/>
        <v>133</v>
      </c>
    </row>
    <row r="17" spans="2:35" x14ac:dyDescent="0.25">
      <c r="B17" s="19" t="s">
        <v>8</v>
      </c>
      <c r="C17" s="22">
        <f>C8</f>
        <v>-35.879999999999974</v>
      </c>
      <c r="D17" s="22">
        <f t="shared" ref="D17:AH17" si="5">D16+D7</f>
        <v>-35.879999999999974</v>
      </c>
      <c r="E17" s="22">
        <f t="shared" si="5"/>
        <v>-36.209999999999972</v>
      </c>
      <c r="F17" s="22">
        <f t="shared" si="5"/>
        <v>-36.609999999999971</v>
      </c>
      <c r="G17" s="22">
        <f t="shared" si="5"/>
        <v>-40.209999999999972</v>
      </c>
      <c r="H17" s="22">
        <f t="shared" si="5"/>
        <v>-40.209999999999972</v>
      </c>
      <c r="I17" s="22">
        <f t="shared" si="5"/>
        <v>-62.509999999999977</v>
      </c>
      <c r="J17" s="22">
        <f t="shared" si="5"/>
        <v>-47.409999999999982</v>
      </c>
      <c r="K17" s="22">
        <f t="shared" si="5"/>
        <v>-41.95999999999998</v>
      </c>
      <c r="L17" s="22">
        <f t="shared" si="5"/>
        <v>-35.409999999999982</v>
      </c>
      <c r="M17" s="22">
        <f t="shared" si="5"/>
        <v>-35.409999999999982</v>
      </c>
      <c r="N17" s="22">
        <f t="shared" si="5"/>
        <v>-35.409999999999982</v>
      </c>
      <c r="O17" s="22">
        <f t="shared" si="5"/>
        <v>-18.409999999999982</v>
      </c>
      <c r="P17" s="22">
        <f t="shared" si="5"/>
        <v>-7.4099999999999824</v>
      </c>
      <c r="Q17" s="22">
        <f t="shared" si="5"/>
        <v>-11.409999999999982</v>
      </c>
      <c r="R17" s="22">
        <f t="shared" si="5"/>
        <v>-11.409999999999982</v>
      </c>
      <c r="S17" s="22">
        <f t="shared" si="5"/>
        <v>-14.409999999999982</v>
      </c>
      <c r="T17" s="22">
        <f t="shared" si="5"/>
        <v>-19.609999999999982</v>
      </c>
      <c r="U17" s="22">
        <f t="shared" si="5"/>
        <v>-19.75999999999998</v>
      </c>
      <c r="V17" s="22">
        <f t="shared" si="5"/>
        <v>-19.75999999999998</v>
      </c>
      <c r="W17" s="22">
        <f t="shared" si="5"/>
        <v>-19.75999999999998</v>
      </c>
      <c r="X17" s="22">
        <f t="shared" si="5"/>
        <v>-26.25999999999998</v>
      </c>
      <c r="Y17" s="22">
        <f t="shared" si="5"/>
        <v>-9.4599999999999795</v>
      </c>
      <c r="Z17" s="22">
        <f t="shared" si="5"/>
        <v>-7.3699999999999797</v>
      </c>
      <c r="AA17" s="22">
        <f t="shared" si="5"/>
        <v>-6.1699999999999804</v>
      </c>
      <c r="AB17" s="22">
        <f t="shared" si="5"/>
        <v>-34.319999999999979</v>
      </c>
      <c r="AC17" s="22">
        <f t="shared" si="5"/>
        <v>-34.319999999999979</v>
      </c>
      <c r="AD17" s="22">
        <f t="shared" si="5"/>
        <v>-4.3999999999999773</v>
      </c>
      <c r="AE17" s="22">
        <f t="shared" si="5"/>
        <v>-5.0499999999999776</v>
      </c>
      <c r="AF17" s="22">
        <f t="shared" si="5"/>
        <v>-5.8499999999999774</v>
      </c>
      <c r="AG17" s="22">
        <f t="shared" si="5"/>
        <v>-9.199999999999978</v>
      </c>
      <c r="AH17" s="22">
        <f t="shared" si="5"/>
        <v>-9.199999999999978</v>
      </c>
      <c r="AI17" s="23"/>
    </row>
    <row r="18" spans="2:35" x14ac:dyDescent="0.25"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</row>
    <row r="19" spans="2:35" ht="20" x14ac:dyDescent="0.25">
      <c r="B19" s="28" t="s">
        <v>9</v>
      </c>
      <c r="C19" s="24" t="s">
        <v>7</v>
      </c>
      <c r="D19" s="29">
        <f t="shared" ref="D19:AH19" si="6">D6</f>
        <v>1</v>
      </c>
      <c r="E19" s="29">
        <f t="shared" si="6"/>
        <v>2</v>
      </c>
      <c r="F19" s="29">
        <f t="shared" si="6"/>
        <v>3</v>
      </c>
      <c r="G19" s="29">
        <f t="shared" si="6"/>
        <v>4</v>
      </c>
      <c r="H19" s="29">
        <f t="shared" si="6"/>
        <v>5</v>
      </c>
      <c r="I19" s="29">
        <f t="shared" si="6"/>
        <v>6</v>
      </c>
      <c r="J19" s="29">
        <f t="shared" si="6"/>
        <v>7</v>
      </c>
      <c r="K19" s="29">
        <f t="shared" si="6"/>
        <v>8</v>
      </c>
      <c r="L19" s="29">
        <f t="shared" si="6"/>
        <v>9</v>
      </c>
      <c r="M19" s="29">
        <f t="shared" si="6"/>
        <v>10</v>
      </c>
      <c r="N19" s="29">
        <f t="shared" si="6"/>
        <v>11</v>
      </c>
      <c r="O19" s="29">
        <f t="shared" si="6"/>
        <v>12</v>
      </c>
      <c r="P19" s="29">
        <f t="shared" si="6"/>
        <v>13</v>
      </c>
      <c r="Q19" s="29">
        <f t="shared" si="6"/>
        <v>14</v>
      </c>
      <c r="R19" s="29">
        <f t="shared" si="6"/>
        <v>15</v>
      </c>
      <c r="S19" s="29">
        <f t="shared" si="6"/>
        <v>16</v>
      </c>
      <c r="T19" s="29">
        <f t="shared" si="6"/>
        <v>17</v>
      </c>
      <c r="U19" s="29">
        <f t="shared" si="6"/>
        <v>18</v>
      </c>
      <c r="V19" s="29">
        <f t="shared" si="6"/>
        <v>19</v>
      </c>
      <c r="W19" s="29">
        <f t="shared" si="6"/>
        <v>20</v>
      </c>
      <c r="X19" s="29">
        <f t="shared" si="6"/>
        <v>21</v>
      </c>
      <c r="Y19" s="29">
        <f t="shared" si="6"/>
        <v>22</v>
      </c>
      <c r="Z19" s="29">
        <f t="shared" si="6"/>
        <v>23</v>
      </c>
      <c r="AA19" s="29">
        <f t="shared" si="6"/>
        <v>24</v>
      </c>
      <c r="AB19" s="29">
        <f t="shared" si="6"/>
        <v>25</v>
      </c>
      <c r="AC19" s="29">
        <f t="shared" si="6"/>
        <v>26</v>
      </c>
      <c r="AD19" s="29">
        <f t="shared" si="6"/>
        <v>27</v>
      </c>
      <c r="AE19" s="29">
        <f t="shared" si="6"/>
        <v>28</v>
      </c>
      <c r="AF19" s="29">
        <f t="shared" si="6"/>
        <v>29</v>
      </c>
      <c r="AG19" s="29">
        <f t="shared" si="6"/>
        <v>30</v>
      </c>
      <c r="AH19" s="29">
        <f t="shared" si="6"/>
        <v>31</v>
      </c>
      <c r="AI19" s="30" t="s">
        <v>5</v>
      </c>
    </row>
    <row r="20" spans="2:35" x14ac:dyDescent="0.25">
      <c r="B20" s="17" t="s">
        <v>12</v>
      </c>
      <c r="C20" s="1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49">
        <v>1.2</v>
      </c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0">
        <f>SUM(D20:AH20)</f>
        <v>1.2</v>
      </c>
    </row>
    <row r="21" spans="2:35" x14ac:dyDescent="0.25">
      <c r="B21" s="17" t="s">
        <v>43</v>
      </c>
      <c r="C21" s="10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0">
        <f t="shared" ref="AI21:AI46" si="7">SUM(D21:AH21)</f>
        <v>0</v>
      </c>
    </row>
    <row r="22" spans="2:35" x14ac:dyDescent="0.25">
      <c r="B22" s="17" t="s">
        <v>52</v>
      </c>
      <c r="C22" s="1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0">
        <f t="shared" si="7"/>
        <v>0</v>
      </c>
    </row>
    <row r="23" spans="2:35" x14ac:dyDescent="0.25">
      <c r="B23" s="17"/>
      <c r="C23" s="1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0">
        <f t="shared" si="7"/>
        <v>0</v>
      </c>
    </row>
    <row r="24" spans="2:35" x14ac:dyDescent="0.25">
      <c r="B24" s="17" t="s">
        <v>61</v>
      </c>
      <c r="C24" s="1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0">
        <f t="shared" si="7"/>
        <v>0</v>
      </c>
    </row>
    <row r="25" spans="2:35" x14ac:dyDescent="0.25">
      <c r="B25" s="17" t="s">
        <v>24</v>
      </c>
      <c r="C25" s="10"/>
      <c r="D25" s="21"/>
      <c r="E25" s="21"/>
      <c r="F25" s="21"/>
      <c r="G25" s="21"/>
      <c r="H25" s="49">
        <v>9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0">
        <f t="shared" si="7"/>
        <v>9</v>
      </c>
    </row>
    <row r="26" spans="2:35" x14ac:dyDescent="0.25">
      <c r="B26" s="17" t="s">
        <v>25</v>
      </c>
      <c r="C26" s="1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49">
        <v>2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0">
        <f t="shared" si="7"/>
        <v>2</v>
      </c>
    </row>
    <row r="27" spans="2:35" x14ac:dyDescent="0.25">
      <c r="B27" s="17" t="s">
        <v>27</v>
      </c>
      <c r="C27" s="10"/>
      <c r="D27" s="21"/>
      <c r="E27" s="21"/>
      <c r="F27" s="21"/>
      <c r="G27" s="21"/>
      <c r="H27" s="21"/>
      <c r="I27" s="49">
        <v>0.1</v>
      </c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0">
        <f t="shared" si="7"/>
        <v>0.1</v>
      </c>
    </row>
    <row r="28" spans="2:35" x14ac:dyDescent="0.25">
      <c r="B28" s="17" t="s">
        <v>13</v>
      </c>
      <c r="C28" s="10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0">
        <f t="shared" si="7"/>
        <v>0</v>
      </c>
    </row>
    <row r="29" spans="2:35" x14ac:dyDescent="0.25">
      <c r="B29" s="17" t="s">
        <v>14</v>
      </c>
      <c r="C29" s="10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49">
        <v>0.8</v>
      </c>
      <c r="AF29" s="21"/>
      <c r="AG29" s="21"/>
      <c r="AH29" s="21"/>
      <c r="AI29" s="20">
        <f t="shared" si="7"/>
        <v>0.8</v>
      </c>
    </row>
    <row r="30" spans="2:35" x14ac:dyDescent="0.25">
      <c r="B30" s="17" t="s">
        <v>20</v>
      </c>
      <c r="C30" s="1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0">
        <f t="shared" si="7"/>
        <v>0</v>
      </c>
    </row>
    <row r="31" spans="2:35" x14ac:dyDescent="0.25">
      <c r="B31" s="17" t="s">
        <v>32</v>
      </c>
      <c r="C31" s="43"/>
      <c r="D31" s="44"/>
      <c r="E31" s="44"/>
      <c r="F31" s="44"/>
      <c r="G31" s="44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44"/>
      <c r="AG31" s="44"/>
      <c r="AH31" s="44"/>
      <c r="AI31" s="20">
        <f t="shared" si="7"/>
        <v>0</v>
      </c>
    </row>
    <row r="32" spans="2:35" x14ac:dyDescent="0.25">
      <c r="B32" s="41" t="s">
        <v>37</v>
      </c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20">
        <f t="shared" si="7"/>
        <v>0</v>
      </c>
    </row>
    <row r="33" spans="2:35" x14ac:dyDescent="0.25">
      <c r="B33" s="41" t="s">
        <v>38</v>
      </c>
      <c r="C33" s="43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20">
        <f t="shared" si="7"/>
        <v>0</v>
      </c>
    </row>
    <row r="34" spans="2:35" x14ac:dyDescent="0.25">
      <c r="B34" s="41" t="s">
        <v>39</v>
      </c>
      <c r="C34" s="43"/>
      <c r="D34" s="44"/>
      <c r="E34" s="44"/>
      <c r="F34" s="44"/>
      <c r="G34" s="44"/>
      <c r="H34" s="44"/>
      <c r="I34" s="44"/>
      <c r="J34" s="51">
        <v>0.2</v>
      </c>
      <c r="K34" s="44"/>
      <c r="L34" s="44"/>
      <c r="M34" s="44"/>
      <c r="N34" s="44"/>
      <c r="O34" s="44"/>
      <c r="P34" s="44"/>
      <c r="Q34" s="44"/>
      <c r="R34" s="44"/>
      <c r="S34" s="51">
        <v>2.2999999999999998</v>
      </c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20">
        <f t="shared" si="7"/>
        <v>2.5</v>
      </c>
    </row>
    <row r="35" spans="2:35" x14ac:dyDescent="0.25">
      <c r="B35" s="41" t="s">
        <v>54</v>
      </c>
      <c r="C35" s="43"/>
      <c r="D35" s="44"/>
      <c r="E35" s="44"/>
      <c r="F35" s="44"/>
      <c r="G35" s="44"/>
      <c r="H35" s="51">
        <v>11</v>
      </c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51">
        <v>0.61</v>
      </c>
      <c r="Z35" s="44"/>
      <c r="AA35" s="44"/>
      <c r="AB35" s="44"/>
      <c r="AC35" s="44"/>
      <c r="AD35" s="44"/>
      <c r="AE35" s="44"/>
      <c r="AF35" s="44"/>
      <c r="AG35" s="44"/>
      <c r="AH35" s="44"/>
      <c r="AI35" s="20">
        <f t="shared" si="7"/>
        <v>11.61</v>
      </c>
    </row>
    <row r="36" spans="2:35" x14ac:dyDescent="0.25">
      <c r="B36" s="41" t="s">
        <v>55</v>
      </c>
      <c r="C36" s="43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51">
        <v>3</v>
      </c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20">
        <f t="shared" si="7"/>
        <v>3</v>
      </c>
    </row>
    <row r="37" spans="2:35" x14ac:dyDescent="0.25">
      <c r="B37" s="41" t="s">
        <v>51</v>
      </c>
      <c r="C37" s="10"/>
      <c r="D37" s="49">
        <v>0.33</v>
      </c>
      <c r="E37" s="49">
        <v>0.4</v>
      </c>
      <c r="F37" s="49">
        <v>3.6</v>
      </c>
      <c r="G37" s="21"/>
      <c r="H37" s="21"/>
      <c r="I37" s="49">
        <f>3.6+7.3</f>
        <v>10.9</v>
      </c>
      <c r="J37" s="49">
        <v>0.35</v>
      </c>
      <c r="K37" s="21"/>
      <c r="L37" s="21"/>
      <c r="M37" s="21"/>
      <c r="N37" s="21"/>
      <c r="O37" s="21"/>
      <c r="P37" s="21"/>
      <c r="Q37" s="21"/>
      <c r="R37" s="49">
        <v>3</v>
      </c>
      <c r="S37" s="49">
        <f>1.5+1.4</f>
        <v>2.9</v>
      </c>
      <c r="T37" s="49">
        <v>0.15</v>
      </c>
      <c r="U37" s="21"/>
      <c r="V37" s="21"/>
      <c r="W37" s="49">
        <f>0.14+0.16+5</f>
        <v>5.3</v>
      </c>
      <c r="X37" s="49">
        <v>1.6</v>
      </c>
      <c r="Y37" s="49">
        <v>0.8</v>
      </c>
      <c r="Z37" s="49">
        <v>0.5</v>
      </c>
      <c r="AA37" s="49">
        <v>0.5</v>
      </c>
      <c r="AB37" s="21"/>
      <c r="AC37" s="49">
        <v>0.08</v>
      </c>
      <c r="AD37" s="49">
        <v>0.65</v>
      </c>
      <c r="AE37" s="21"/>
      <c r="AF37" s="49">
        <v>1.35</v>
      </c>
      <c r="AG37" s="21"/>
      <c r="AH37" s="21"/>
      <c r="AI37" s="20">
        <f t="shared" si="7"/>
        <v>32.409999999999997</v>
      </c>
    </row>
    <row r="38" spans="2:35" x14ac:dyDescent="0.25">
      <c r="B38" s="17" t="s">
        <v>58</v>
      </c>
      <c r="C38" s="10"/>
      <c r="D38" s="21"/>
      <c r="E38" s="21"/>
      <c r="F38" s="21"/>
      <c r="G38" s="21"/>
      <c r="H38" s="49">
        <v>2.2999999999999998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0">
        <f t="shared" si="7"/>
        <v>2.2999999999999998</v>
      </c>
    </row>
    <row r="39" spans="2:35" x14ac:dyDescent="0.25">
      <c r="B39" s="41" t="s">
        <v>59</v>
      </c>
      <c r="C39" s="43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51">
        <v>0.6</v>
      </c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20">
        <f t="shared" si="7"/>
        <v>0.6</v>
      </c>
    </row>
    <row r="40" spans="2:35" x14ac:dyDescent="0.25">
      <c r="B40" s="41" t="s">
        <v>60</v>
      </c>
      <c r="C40" s="43"/>
      <c r="D40" s="44"/>
      <c r="E40" s="44"/>
      <c r="F40" s="44"/>
      <c r="G40" s="44"/>
      <c r="H40" s="44"/>
      <c r="I40" s="44"/>
      <c r="J40" s="44"/>
      <c r="K40" s="51">
        <v>0.45</v>
      </c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20">
        <f t="shared" si="7"/>
        <v>0.45</v>
      </c>
    </row>
    <row r="41" spans="2:35" x14ac:dyDescent="0.25">
      <c r="B41" s="17" t="s">
        <v>57</v>
      </c>
      <c r="C41" s="1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0">
        <f t="shared" si="7"/>
        <v>0</v>
      </c>
    </row>
    <row r="42" spans="2:35" x14ac:dyDescent="0.25">
      <c r="B42" s="17" t="s">
        <v>52</v>
      </c>
      <c r="C42" s="1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0">
        <f t="shared" si="7"/>
        <v>0</v>
      </c>
    </row>
    <row r="43" spans="2:35" x14ac:dyDescent="0.25">
      <c r="B43" s="17" t="s">
        <v>40</v>
      </c>
      <c r="C43" s="10"/>
      <c r="D43" s="21"/>
      <c r="E43" s="21"/>
      <c r="F43" s="21"/>
      <c r="G43" s="21"/>
      <c r="H43" s="49">
        <v>4</v>
      </c>
      <c r="I43" s="21"/>
      <c r="J43" s="21"/>
      <c r="K43" s="21"/>
      <c r="L43" s="21"/>
      <c r="M43" s="21"/>
      <c r="N43" s="21"/>
      <c r="O43" s="21"/>
      <c r="P43" s="49">
        <v>4</v>
      </c>
      <c r="Q43" s="21"/>
      <c r="R43" s="21"/>
      <c r="S43" s="21"/>
      <c r="T43" s="21"/>
      <c r="U43" s="21"/>
      <c r="V43" s="21"/>
      <c r="W43" s="21"/>
      <c r="X43" s="21"/>
      <c r="Y43" s="21"/>
      <c r="Z43" s="49">
        <v>0.8</v>
      </c>
      <c r="AA43" s="49">
        <v>27.65</v>
      </c>
      <c r="AB43" s="21"/>
      <c r="AC43" s="21"/>
      <c r="AD43" s="21"/>
      <c r="AE43" s="21"/>
      <c r="AF43" s="21"/>
      <c r="AG43" s="21"/>
      <c r="AH43" s="21"/>
      <c r="AI43" s="20">
        <f t="shared" si="7"/>
        <v>36.450000000000003</v>
      </c>
    </row>
    <row r="44" spans="2:35" x14ac:dyDescent="0.25">
      <c r="B44" s="17" t="s">
        <v>62</v>
      </c>
      <c r="C44" s="10"/>
      <c r="D44" s="21"/>
      <c r="E44" s="21"/>
      <c r="F44" s="21"/>
      <c r="G44" s="21"/>
      <c r="H44" s="21"/>
      <c r="I44" s="49">
        <v>1.9</v>
      </c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0">
        <f t="shared" si="7"/>
        <v>1.9</v>
      </c>
    </row>
    <row r="45" spans="2:35" x14ac:dyDescent="0.25">
      <c r="B45" s="17" t="s">
        <v>21</v>
      </c>
      <c r="C45" s="1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0">
        <f t="shared" si="7"/>
        <v>0</v>
      </c>
    </row>
    <row r="46" spans="2:35" x14ac:dyDescent="0.25">
      <c r="B46" s="36" t="s">
        <v>10</v>
      </c>
      <c r="C46" s="40"/>
      <c r="D46" s="39">
        <f t="shared" ref="D46:AH46" si="8">SUM(D20:D45)</f>
        <v>0.33</v>
      </c>
      <c r="E46" s="39">
        <f t="shared" si="8"/>
        <v>0.4</v>
      </c>
      <c r="F46" s="39">
        <f t="shared" si="8"/>
        <v>3.6</v>
      </c>
      <c r="G46" s="39">
        <f t="shared" si="8"/>
        <v>0</v>
      </c>
      <c r="H46" s="39">
        <f t="shared" si="8"/>
        <v>26.3</v>
      </c>
      <c r="I46" s="39">
        <f t="shared" si="8"/>
        <v>12.9</v>
      </c>
      <c r="J46" s="39">
        <f t="shared" si="8"/>
        <v>0.55000000000000004</v>
      </c>
      <c r="K46" s="39">
        <f t="shared" si="8"/>
        <v>0.45</v>
      </c>
      <c r="L46" s="39">
        <f t="shared" si="8"/>
        <v>0</v>
      </c>
      <c r="M46" s="39">
        <f t="shared" si="8"/>
        <v>0</v>
      </c>
      <c r="N46" s="39">
        <f t="shared" si="8"/>
        <v>0</v>
      </c>
      <c r="O46" s="39">
        <f t="shared" si="8"/>
        <v>5.6</v>
      </c>
      <c r="P46" s="39">
        <f t="shared" si="8"/>
        <v>4</v>
      </c>
      <c r="Q46" s="39">
        <f t="shared" si="8"/>
        <v>0</v>
      </c>
      <c r="R46" s="39">
        <f t="shared" si="8"/>
        <v>3</v>
      </c>
      <c r="S46" s="39">
        <f t="shared" si="8"/>
        <v>5.1999999999999993</v>
      </c>
      <c r="T46" s="39">
        <f t="shared" si="8"/>
        <v>0.15</v>
      </c>
      <c r="U46" s="39">
        <f t="shared" si="8"/>
        <v>0</v>
      </c>
      <c r="V46" s="39">
        <f t="shared" si="8"/>
        <v>0</v>
      </c>
      <c r="W46" s="39">
        <f t="shared" si="8"/>
        <v>6.5</v>
      </c>
      <c r="X46" s="39">
        <f t="shared" si="8"/>
        <v>1.6</v>
      </c>
      <c r="Y46" s="39">
        <f t="shared" si="8"/>
        <v>1.4100000000000001</v>
      </c>
      <c r="Z46" s="39">
        <f t="shared" si="8"/>
        <v>1.3</v>
      </c>
      <c r="AA46" s="39">
        <f t="shared" si="8"/>
        <v>28.15</v>
      </c>
      <c r="AB46" s="39">
        <f t="shared" si="8"/>
        <v>0</v>
      </c>
      <c r="AC46" s="39">
        <f t="shared" si="8"/>
        <v>0.08</v>
      </c>
      <c r="AD46" s="39">
        <f t="shared" si="8"/>
        <v>0.65</v>
      </c>
      <c r="AE46" s="39">
        <f t="shared" si="8"/>
        <v>0.8</v>
      </c>
      <c r="AF46" s="39">
        <f t="shared" si="8"/>
        <v>1.35</v>
      </c>
      <c r="AG46" s="39">
        <f t="shared" si="8"/>
        <v>0</v>
      </c>
      <c r="AH46" s="39">
        <f t="shared" si="8"/>
        <v>0</v>
      </c>
      <c r="AI46" s="39">
        <f t="shared" si="7"/>
        <v>104.31999999999996</v>
      </c>
    </row>
    <row r="47" spans="2:35" ht="20" x14ac:dyDescent="0.25">
      <c r="B47" s="31" t="s">
        <v>28</v>
      </c>
      <c r="C47" s="25" t="s">
        <v>7</v>
      </c>
      <c r="D47" s="14">
        <f t="shared" ref="D47:AH47" si="9">D6</f>
        <v>1</v>
      </c>
      <c r="E47" s="14">
        <f t="shared" si="9"/>
        <v>2</v>
      </c>
      <c r="F47" s="14">
        <f t="shared" si="9"/>
        <v>3</v>
      </c>
      <c r="G47" s="14">
        <f t="shared" si="9"/>
        <v>4</v>
      </c>
      <c r="H47" s="14">
        <f t="shared" si="9"/>
        <v>5</v>
      </c>
      <c r="I47" s="14">
        <f t="shared" si="9"/>
        <v>6</v>
      </c>
      <c r="J47" s="14">
        <f t="shared" si="9"/>
        <v>7</v>
      </c>
      <c r="K47" s="14">
        <f t="shared" si="9"/>
        <v>8</v>
      </c>
      <c r="L47" s="14">
        <f t="shared" si="9"/>
        <v>9</v>
      </c>
      <c r="M47" s="14">
        <f t="shared" si="9"/>
        <v>10</v>
      </c>
      <c r="N47" s="14">
        <f t="shared" si="9"/>
        <v>11</v>
      </c>
      <c r="O47" s="14">
        <f t="shared" si="9"/>
        <v>12</v>
      </c>
      <c r="P47" s="14">
        <f t="shared" si="9"/>
        <v>13</v>
      </c>
      <c r="Q47" s="14">
        <f t="shared" si="9"/>
        <v>14</v>
      </c>
      <c r="R47" s="14">
        <f t="shared" si="9"/>
        <v>15</v>
      </c>
      <c r="S47" s="14">
        <f t="shared" si="9"/>
        <v>16</v>
      </c>
      <c r="T47" s="14">
        <f t="shared" si="9"/>
        <v>17</v>
      </c>
      <c r="U47" s="14">
        <f t="shared" si="9"/>
        <v>18</v>
      </c>
      <c r="V47" s="14">
        <f t="shared" si="9"/>
        <v>19</v>
      </c>
      <c r="W47" s="14">
        <f t="shared" si="9"/>
        <v>20</v>
      </c>
      <c r="X47" s="14">
        <f t="shared" si="9"/>
        <v>21</v>
      </c>
      <c r="Y47" s="14">
        <f t="shared" si="9"/>
        <v>22</v>
      </c>
      <c r="Z47" s="14">
        <f t="shared" si="9"/>
        <v>23</v>
      </c>
      <c r="AA47" s="14">
        <f t="shared" si="9"/>
        <v>24</v>
      </c>
      <c r="AB47" s="14">
        <f t="shared" si="9"/>
        <v>25</v>
      </c>
      <c r="AC47" s="14">
        <f t="shared" si="9"/>
        <v>26</v>
      </c>
      <c r="AD47" s="14">
        <f t="shared" si="9"/>
        <v>27</v>
      </c>
      <c r="AE47" s="14">
        <f t="shared" si="9"/>
        <v>28</v>
      </c>
      <c r="AF47" s="14">
        <f t="shared" si="9"/>
        <v>29</v>
      </c>
      <c r="AG47" s="14">
        <f t="shared" si="9"/>
        <v>30</v>
      </c>
      <c r="AH47" s="14">
        <f t="shared" si="9"/>
        <v>31</v>
      </c>
      <c r="AI47" s="13" t="s">
        <v>5</v>
      </c>
    </row>
    <row r="48" spans="2:35" x14ac:dyDescent="0.25">
      <c r="B48" s="17" t="s">
        <v>18</v>
      </c>
      <c r="C48" s="10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>
        <v>2</v>
      </c>
      <c r="AG48" s="32"/>
      <c r="AH48" s="32"/>
      <c r="AI48" s="20">
        <f>SUM(D48:AH48)</f>
        <v>2</v>
      </c>
    </row>
    <row r="49" spans="2:35" x14ac:dyDescent="0.25">
      <c r="B49" s="17" t="s">
        <v>31</v>
      </c>
      <c r="C49" s="10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20">
        <f t="shared" ref="AI49:AI56" si="10">SUM(D49:AH49)</f>
        <v>0</v>
      </c>
    </row>
    <row r="50" spans="2:35" x14ac:dyDescent="0.25">
      <c r="B50" s="17"/>
      <c r="C50" s="10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20">
        <f t="shared" si="10"/>
        <v>0</v>
      </c>
    </row>
    <row r="51" spans="2:35" x14ac:dyDescent="0.25">
      <c r="B51" s="17"/>
      <c r="C51" s="10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20">
        <f t="shared" si="10"/>
        <v>0</v>
      </c>
    </row>
    <row r="52" spans="2:35" x14ac:dyDescent="0.25">
      <c r="B52" s="17"/>
      <c r="C52" s="10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20">
        <f t="shared" si="10"/>
        <v>0</v>
      </c>
    </row>
    <row r="53" spans="2:35" x14ac:dyDescent="0.25">
      <c r="B53" s="17"/>
      <c r="C53" s="10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20">
        <f t="shared" si="10"/>
        <v>0</v>
      </c>
    </row>
    <row r="54" spans="2:35" x14ac:dyDescent="0.25">
      <c r="B54" s="17"/>
      <c r="C54" s="10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20">
        <f t="shared" si="10"/>
        <v>0</v>
      </c>
    </row>
    <row r="55" spans="2:35" x14ac:dyDescent="0.25">
      <c r="B55" s="17"/>
      <c r="C55" s="10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20">
        <f t="shared" si="10"/>
        <v>0</v>
      </c>
    </row>
    <row r="56" spans="2:35" x14ac:dyDescent="0.25">
      <c r="B56" s="17"/>
      <c r="C56" s="10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20">
        <f t="shared" si="10"/>
        <v>0</v>
      </c>
    </row>
    <row r="57" spans="2:35" x14ac:dyDescent="0.25">
      <c r="B57" s="45" t="s">
        <v>10</v>
      </c>
      <c r="C57" s="46"/>
      <c r="D57" s="47">
        <f>SUM(D48:D56)</f>
        <v>0</v>
      </c>
      <c r="E57" s="47">
        <f t="shared" ref="E57:AI57" si="11">SUM(E48:E56)</f>
        <v>0</v>
      </c>
      <c r="F57" s="47">
        <f t="shared" si="11"/>
        <v>0</v>
      </c>
      <c r="G57" s="47">
        <f t="shared" si="11"/>
        <v>0</v>
      </c>
      <c r="H57" s="47">
        <f t="shared" si="11"/>
        <v>0</v>
      </c>
      <c r="I57" s="47">
        <f t="shared" si="11"/>
        <v>0</v>
      </c>
      <c r="J57" s="47">
        <f t="shared" si="11"/>
        <v>0</v>
      </c>
      <c r="K57" s="47">
        <f t="shared" si="11"/>
        <v>0</v>
      </c>
      <c r="L57" s="47">
        <f t="shared" si="11"/>
        <v>0</v>
      </c>
      <c r="M57" s="47">
        <f t="shared" si="11"/>
        <v>0</v>
      </c>
      <c r="N57" s="47">
        <f t="shared" si="11"/>
        <v>0</v>
      </c>
      <c r="O57" s="47">
        <f t="shared" si="11"/>
        <v>0</v>
      </c>
      <c r="P57" s="47">
        <f t="shared" si="11"/>
        <v>0</v>
      </c>
      <c r="Q57" s="47">
        <f t="shared" si="11"/>
        <v>0</v>
      </c>
      <c r="R57" s="47">
        <f t="shared" si="11"/>
        <v>0</v>
      </c>
      <c r="S57" s="47">
        <f t="shared" si="11"/>
        <v>0</v>
      </c>
      <c r="T57" s="47">
        <f t="shared" si="11"/>
        <v>0</v>
      </c>
      <c r="U57" s="47">
        <f t="shared" si="11"/>
        <v>0</v>
      </c>
      <c r="V57" s="47">
        <f t="shared" si="11"/>
        <v>0</v>
      </c>
      <c r="W57" s="47">
        <f t="shared" si="11"/>
        <v>0</v>
      </c>
      <c r="X57" s="47">
        <f t="shared" si="11"/>
        <v>0</v>
      </c>
      <c r="Y57" s="47">
        <f t="shared" si="11"/>
        <v>0</v>
      </c>
      <c r="Z57" s="47">
        <f t="shared" si="11"/>
        <v>0</v>
      </c>
      <c r="AA57" s="47">
        <f t="shared" si="11"/>
        <v>0</v>
      </c>
      <c r="AB57" s="47">
        <f t="shared" si="11"/>
        <v>0</v>
      </c>
      <c r="AC57" s="47">
        <f t="shared" si="11"/>
        <v>0</v>
      </c>
      <c r="AD57" s="47">
        <f t="shared" si="11"/>
        <v>0</v>
      </c>
      <c r="AE57" s="47">
        <f t="shared" si="11"/>
        <v>0</v>
      </c>
      <c r="AF57" s="47">
        <f t="shared" si="11"/>
        <v>2</v>
      </c>
      <c r="AG57" s="47">
        <f t="shared" si="11"/>
        <v>0</v>
      </c>
      <c r="AH57" s="47">
        <f t="shared" si="11"/>
        <v>0</v>
      </c>
      <c r="AI57" s="47">
        <f t="shared" si="11"/>
        <v>2</v>
      </c>
    </row>
    <row r="58" spans="2:35" x14ac:dyDescent="0.25">
      <c r="B58" s="36" t="s">
        <v>34</v>
      </c>
      <c r="C58" s="37"/>
      <c r="D58" s="39">
        <f t="shared" ref="D58:AH58" si="12">SUM(D48:D56)+D46</f>
        <v>0.33</v>
      </c>
      <c r="E58" s="39">
        <f t="shared" si="12"/>
        <v>0.4</v>
      </c>
      <c r="F58" s="39">
        <f t="shared" si="12"/>
        <v>3.6</v>
      </c>
      <c r="G58" s="39">
        <f t="shared" si="12"/>
        <v>0</v>
      </c>
      <c r="H58" s="39">
        <f t="shared" si="12"/>
        <v>26.3</v>
      </c>
      <c r="I58" s="39">
        <f t="shared" si="12"/>
        <v>12.9</v>
      </c>
      <c r="J58" s="39">
        <f t="shared" si="12"/>
        <v>0.55000000000000004</v>
      </c>
      <c r="K58" s="39">
        <f t="shared" si="12"/>
        <v>0.45</v>
      </c>
      <c r="L58" s="39">
        <f t="shared" si="12"/>
        <v>0</v>
      </c>
      <c r="M58" s="39">
        <f t="shared" si="12"/>
        <v>0</v>
      </c>
      <c r="N58" s="39">
        <f t="shared" si="12"/>
        <v>0</v>
      </c>
      <c r="O58" s="39">
        <f t="shared" si="12"/>
        <v>5.6</v>
      </c>
      <c r="P58" s="39">
        <f t="shared" si="12"/>
        <v>4</v>
      </c>
      <c r="Q58" s="39">
        <f t="shared" si="12"/>
        <v>0</v>
      </c>
      <c r="R58" s="39">
        <f t="shared" si="12"/>
        <v>3</v>
      </c>
      <c r="S58" s="39">
        <f t="shared" si="12"/>
        <v>5.1999999999999993</v>
      </c>
      <c r="T58" s="39">
        <f t="shared" si="12"/>
        <v>0.15</v>
      </c>
      <c r="U58" s="39">
        <f t="shared" si="12"/>
        <v>0</v>
      </c>
      <c r="V58" s="39">
        <f t="shared" si="12"/>
        <v>0</v>
      </c>
      <c r="W58" s="39">
        <f t="shared" si="12"/>
        <v>6.5</v>
      </c>
      <c r="X58" s="39">
        <f t="shared" si="12"/>
        <v>1.6</v>
      </c>
      <c r="Y58" s="39">
        <f t="shared" si="12"/>
        <v>1.4100000000000001</v>
      </c>
      <c r="Z58" s="39">
        <f t="shared" si="12"/>
        <v>1.3</v>
      </c>
      <c r="AA58" s="39">
        <f t="shared" si="12"/>
        <v>28.15</v>
      </c>
      <c r="AB58" s="39">
        <f t="shared" si="12"/>
        <v>0</v>
      </c>
      <c r="AC58" s="39">
        <f t="shared" si="12"/>
        <v>0.08</v>
      </c>
      <c r="AD58" s="39">
        <f t="shared" si="12"/>
        <v>0.65</v>
      </c>
      <c r="AE58" s="39">
        <f t="shared" si="12"/>
        <v>0.8</v>
      </c>
      <c r="AF58" s="39">
        <f t="shared" si="12"/>
        <v>3.35</v>
      </c>
      <c r="AG58" s="39">
        <f t="shared" si="12"/>
        <v>0</v>
      </c>
      <c r="AH58" s="39">
        <f t="shared" si="12"/>
        <v>0</v>
      </c>
      <c r="AI58" s="39">
        <f t="shared" ref="AI58" si="13">SUM(D58:AH58)</f>
        <v>106.31999999999996</v>
      </c>
    </row>
    <row r="59" spans="2:35" x14ac:dyDescent="0.25">
      <c r="B59" s="18" t="s">
        <v>16</v>
      </c>
      <c r="C59" s="22">
        <f>C17</f>
        <v>-35.879999999999974</v>
      </c>
      <c r="D59" s="22">
        <f t="shared" ref="D59:AH59" si="14">D17-D58</f>
        <v>-36.209999999999972</v>
      </c>
      <c r="E59" s="22">
        <f t="shared" si="14"/>
        <v>-36.609999999999971</v>
      </c>
      <c r="F59" s="22">
        <f t="shared" si="14"/>
        <v>-40.209999999999972</v>
      </c>
      <c r="G59" s="22">
        <f t="shared" si="14"/>
        <v>-40.209999999999972</v>
      </c>
      <c r="H59" s="22">
        <f t="shared" si="14"/>
        <v>-66.509999999999977</v>
      </c>
      <c r="I59" s="22">
        <f t="shared" si="14"/>
        <v>-75.409999999999982</v>
      </c>
      <c r="J59" s="22">
        <f t="shared" si="14"/>
        <v>-47.95999999999998</v>
      </c>
      <c r="K59" s="22">
        <f t="shared" si="14"/>
        <v>-42.409999999999982</v>
      </c>
      <c r="L59" s="22">
        <f t="shared" si="14"/>
        <v>-35.409999999999982</v>
      </c>
      <c r="M59" s="22">
        <f t="shared" si="14"/>
        <v>-35.409999999999982</v>
      </c>
      <c r="N59" s="22">
        <f t="shared" si="14"/>
        <v>-35.409999999999982</v>
      </c>
      <c r="O59" s="22">
        <f t="shared" si="14"/>
        <v>-24.009999999999984</v>
      </c>
      <c r="P59" s="22">
        <f t="shared" si="14"/>
        <v>-11.409999999999982</v>
      </c>
      <c r="Q59" s="22">
        <f t="shared" si="14"/>
        <v>-11.409999999999982</v>
      </c>
      <c r="R59" s="22">
        <f t="shared" si="14"/>
        <v>-14.409999999999982</v>
      </c>
      <c r="S59" s="22">
        <f t="shared" si="14"/>
        <v>-19.609999999999982</v>
      </c>
      <c r="T59" s="22">
        <f t="shared" si="14"/>
        <v>-19.75999999999998</v>
      </c>
      <c r="U59" s="22">
        <f t="shared" si="14"/>
        <v>-19.75999999999998</v>
      </c>
      <c r="V59" s="22">
        <f t="shared" si="14"/>
        <v>-19.75999999999998</v>
      </c>
      <c r="W59" s="22">
        <f t="shared" si="14"/>
        <v>-26.25999999999998</v>
      </c>
      <c r="X59" s="22">
        <f t="shared" si="14"/>
        <v>-27.859999999999982</v>
      </c>
      <c r="Y59" s="22">
        <f t="shared" si="14"/>
        <v>-10.86999999999998</v>
      </c>
      <c r="Z59" s="22">
        <f t="shared" si="14"/>
        <v>-8.6699999999999804</v>
      </c>
      <c r="AA59" s="22">
        <f t="shared" si="14"/>
        <v>-34.319999999999979</v>
      </c>
      <c r="AB59" s="22">
        <f t="shared" si="14"/>
        <v>-34.319999999999979</v>
      </c>
      <c r="AC59" s="22">
        <f t="shared" si="14"/>
        <v>-34.399999999999977</v>
      </c>
      <c r="AD59" s="22">
        <f t="shared" si="14"/>
        <v>-5.0499999999999776</v>
      </c>
      <c r="AE59" s="22">
        <f t="shared" si="14"/>
        <v>-5.8499999999999774</v>
      </c>
      <c r="AF59" s="22">
        <f t="shared" si="14"/>
        <v>-9.199999999999978</v>
      </c>
      <c r="AG59" s="22">
        <f t="shared" si="14"/>
        <v>-9.199999999999978</v>
      </c>
      <c r="AH59" s="22">
        <f t="shared" si="14"/>
        <v>-9.199999999999978</v>
      </c>
      <c r="AI59" s="23"/>
    </row>
    <row r="60" spans="2:35" x14ac:dyDescent="0.25">
      <c r="B60" s="6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</sheetData>
  <conditionalFormatting sqref="C7:AH8">
    <cfRule type="cellIs" dxfId="2" priority="1" stopIfTrue="1" operator="lessThanOrEqual">
      <formula>$C$4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501D2-1E8A-F24D-B3DC-B6FE8C514864}">
  <dimension ref="B1:AI60"/>
  <sheetViews>
    <sheetView zoomScale="75" zoomScaleNormal="50" workbookViewId="0">
      <pane xSplit="3" ySplit="8" topLeftCell="D12" activePane="bottomRight" state="frozen"/>
      <selection activeCell="L41" sqref="L41:M41"/>
      <selection pane="topRight" activeCell="L41" sqref="L41:M41"/>
      <selection pane="bottomLeft" activeCell="L41" sqref="L41:M41"/>
      <selection pane="bottomRight" activeCell="Z34" sqref="Z34"/>
    </sheetView>
  </sheetViews>
  <sheetFormatPr baseColWidth="10" defaultColWidth="10.83203125" defaultRowHeight="19" x14ac:dyDescent="0.25"/>
  <cols>
    <col min="1" max="1" width="3" style="3" customWidth="1"/>
    <col min="2" max="2" width="48" style="3" bestFit="1" customWidth="1"/>
    <col min="3" max="3" width="10.83203125" style="3"/>
    <col min="4" max="34" width="7.6640625" style="3" customWidth="1"/>
    <col min="35" max="16384" width="10.83203125" style="3"/>
  </cols>
  <sheetData>
    <row r="1" spans="2:35" ht="19" customHeight="1" x14ac:dyDescent="0.25"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2:35" ht="19" customHeight="1" x14ac:dyDescent="0.25"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2:35" x14ac:dyDescent="0.25">
      <c r="B3" s="4" t="s">
        <v>2</v>
      </c>
      <c r="C3" s="15">
        <v>45352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2:35" x14ac:dyDescent="0.25">
      <c r="B4" s="4" t="s">
        <v>3</v>
      </c>
      <c r="C4" s="7"/>
      <c r="D4" s="8">
        <v>0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  <c r="AD4" s="8">
        <v>0</v>
      </c>
      <c r="AE4" s="8">
        <v>0</v>
      </c>
      <c r="AF4" s="8"/>
      <c r="AG4" s="8"/>
      <c r="AH4" s="8"/>
      <c r="AI4" s="4"/>
    </row>
    <row r="5" spans="2:35" s="4" customFormat="1" ht="10" customHeight="1" x14ac:dyDescent="0.25">
      <c r="E5" s="42"/>
      <c r="F5" s="42"/>
      <c r="L5" s="42"/>
      <c r="M5" s="42"/>
      <c r="S5" s="42"/>
      <c r="T5" s="42"/>
      <c r="X5" s="5"/>
      <c r="Z5" s="42"/>
      <c r="AA5" s="42"/>
      <c r="AF5" s="42"/>
      <c r="AG5" s="42"/>
    </row>
    <row r="6" spans="2:35" ht="20" x14ac:dyDescent="0.25">
      <c r="B6" s="5"/>
      <c r="C6" s="13" t="s">
        <v>4</v>
      </c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4">
        <v>6</v>
      </c>
      <c r="J6" s="14">
        <v>7</v>
      </c>
      <c r="K6" s="14">
        <v>8</v>
      </c>
      <c r="L6" s="14">
        <v>9</v>
      </c>
      <c r="M6" s="14">
        <v>10</v>
      </c>
      <c r="N6" s="14">
        <v>11</v>
      </c>
      <c r="O6" s="14">
        <v>12</v>
      </c>
      <c r="P6" s="14">
        <v>13</v>
      </c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4">
        <v>20</v>
      </c>
      <c r="X6" s="14">
        <v>21</v>
      </c>
      <c r="Y6" s="14">
        <v>22</v>
      </c>
      <c r="Z6" s="14">
        <v>23</v>
      </c>
      <c r="AA6" s="14">
        <v>24</v>
      </c>
      <c r="AB6" s="14">
        <v>25</v>
      </c>
      <c r="AC6" s="14">
        <v>26</v>
      </c>
      <c r="AD6" s="14">
        <v>27</v>
      </c>
      <c r="AE6" s="14">
        <v>28</v>
      </c>
      <c r="AF6" s="14">
        <v>29</v>
      </c>
      <c r="AG6" s="14">
        <v>30</v>
      </c>
      <c r="AH6" s="14">
        <v>31</v>
      </c>
      <c r="AI6" s="13" t="s">
        <v>5</v>
      </c>
    </row>
    <row r="7" spans="2:35" x14ac:dyDescent="0.25">
      <c r="B7" s="12" t="s">
        <v>15</v>
      </c>
      <c r="C7" s="9"/>
      <c r="D7" s="20">
        <f>C59</f>
        <v>-9.199999999999978</v>
      </c>
      <c r="E7" s="20">
        <f t="shared" ref="E7:AH7" si="0">D59</f>
        <v>-10.299999999999978</v>
      </c>
      <c r="F7" s="20">
        <f t="shared" si="0"/>
        <v>-10.299999999999978</v>
      </c>
      <c r="G7" s="20">
        <f t="shared" si="0"/>
        <v>-10.299999999999978</v>
      </c>
      <c r="H7" s="20">
        <f t="shared" si="0"/>
        <v>-11.909999999999977</v>
      </c>
      <c r="I7" s="20">
        <f t="shared" si="0"/>
        <v>-30.109999999999978</v>
      </c>
      <c r="J7" s="20">
        <f t="shared" si="0"/>
        <v>1.6900000000000217</v>
      </c>
      <c r="K7" s="20">
        <f t="shared" si="0"/>
        <v>17.890000000000022</v>
      </c>
      <c r="L7" s="20">
        <f t="shared" si="0"/>
        <v>16.54000000000002</v>
      </c>
      <c r="M7" s="20">
        <f t="shared" si="0"/>
        <v>16.54000000000002</v>
      </c>
      <c r="N7" s="20">
        <f t="shared" si="0"/>
        <v>16.54000000000002</v>
      </c>
      <c r="O7" s="20">
        <f t="shared" si="0"/>
        <v>16.13000000000002</v>
      </c>
      <c r="P7" s="20">
        <f t="shared" si="0"/>
        <v>4.7900000000000222</v>
      </c>
      <c r="Q7" s="20">
        <f t="shared" si="0"/>
        <v>14.790000000000022</v>
      </c>
      <c r="R7" s="20">
        <f t="shared" si="0"/>
        <v>14.790000000000022</v>
      </c>
      <c r="S7" s="20">
        <f t="shared" si="0"/>
        <v>14.790000000000022</v>
      </c>
      <c r="T7" s="20">
        <f t="shared" si="0"/>
        <v>14.790000000000022</v>
      </c>
      <c r="U7" s="20">
        <f t="shared" si="0"/>
        <v>14.790000000000022</v>
      </c>
      <c r="V7" s="20">
        <f t="shared" si="0"/>
        <v>14.790000000000022</v>
      </c>
      <c r="W7" s="20">
        <f t="shared" si="0"/>
        <v>3.3900000000000223</v>
      </c>
      <c r="X7" s="20">
        <f t="shared" si="0"/>
        <v>0.39000000000002233</v>
      </c>
      <c r="Y7" s="20">
        <f t="shared" si="0"/>
        <v>-0.65999999999997772</v>
      </c>
      <c r="Z7" s="20">
        <f t="shared" si="0"/>
        <v>-3.3099999999999774</v>
      </c>
      <c r="AA7" s="20">
        <f t="shared" si="0"/>
        <v>-3.3099999999999774</v>
      </c>
      <c r="AB7" s="20">
        <f t="shared" si="0"/>
        <v>-3.3099999999999774</v>
      </c>
      <c r="AC7" s="20">
        <f t="shared" si="0"/>
        <v>-5.1099999999999772</v>
      </c>
      <c r="AD7" s="20">
        <f t="shared" si="0"/>
        <v>-5.409999999999977</v>
      </c>
      <c r="AE7" s="20">
        <f t="shared" si="0"/>
        <v>-5.409999999999977</v>
      </c>
      <c r="AF7" s="20">
        <f t="shared" si="0"/>
        <v>-6.0099999999999767</v>
      </c>
      <c r="AG7" s="20">
        <f t="shared" si="0"/>
        <v>-8.0099999999999767</v>
      </c>
      <c r="AH7" s="20">
        <f t="shared" si="0"/>
        <v>-8.0099999999999767</v>
      </c>
      <c r="AI7" s="10"/>
    </row>
    <row r="8" spans="2:35" x14ac:dyDescent="0.25">
      <c r="B8" s="12" t="s">
        <v>17</v>
      </c>
      <c r="C8" s="34">
        <f>'02-2024'!AH8</f>
        <v>-9.199999999999978</v>
      </c>
      <c r="D8" s="35">
        <f>D59</f>
        <v>-10.299999999999978</v>
      </c>
      <c r="E8" s="35">
        <f t="shared" ref="E8:AH8" si="1">E59</f>
        <v>-10.299999999999978</v>
      </c>
      <c r="F8" s="35">
        <f t="shared" si="1"/>
        <v>-10.299999999999978</v>
      </c>
      <c r="G8" s="35">
        <f t="shared" si="1"/>
        <v>-11.909999999999977</v>
      </c>
      <c r="H8" s="35">
        <f t="shared" si="1"/>
        <v>-30.109999999999978</v>
      </c>
      <c r="I8" s="35">
        <f t="shared" si="1"/>
        <v>1.6900000000000217</v>
      </c>
      <c r="J8" s="35">
        <f t="shared" si="1"/>
        <v>17.890000000000022</v>
      </c>
      <c r="K8" s="35">
        <f t="shared" si="1"/>
        <v>16.54000000000002</v>
      </c>
      <c r="L8" s="35">
        <f t="shared" si="1"/>
        <v>16.54000000000002</v>
      </c>
      <c r="M8" s="35">
        <f t="shared" si="1"/>
        <v>16.54000000000002</v>
      </c>
      <c r="N8" s="35">
        <f t="shared" si="1"/>
        <v>16.13000000000002</v>
      </c>
      <c r="O8" s="35">
        <f t="shared" si="1"/>
        <v>4.7900000000000222</v>
      </c>
      <c r="P8" s="35">
        <f t="shared" si="1"/>
        <v>14.790000000000022</v>
      </c>
      <c r="Q8" s="35">
        <f t="shared" si="1"/>
        <v>14.790000000000022</v>
      </c>
      <c r="R8" s="35">
        <f t="shared" si="1"/>
        <v>14.790000000000022</v>
      </c>
      <c r="S8" s="35">
        <f t="shared" si="1"/>
        <v>14.790000000000022</v>
      </c>
      <c r="T8" s="35">
        <f t="shared" si="1"/>
        <v>14.790000000000022</v>
      </c>
      <c r="U8" s="35">
        <f t="shared" si="1"/>
        <v>14.790000000000022</v>
      </c>
      <c r="V8" s="35">
        <f t="shared" si="1"/>
        <v>3.3900000000000223</v>
      </c>
      <c r="W8" s="35">
        <f t="shared" si="1"/>
        <v>0.39000000000002233</v>
      </c>
      <c r="X8" s="35">
        <f t="shared" si="1"/>
        <v>-0.65999999999997772</v>
      </c>
      <c r="Y8" s="35">
        <f t="shared" si="1"/>
        <v>-3.3099999999999774</v>
      </c>
      <c r="Z8" s="35">
        <f t="shared" si="1"/>
        <v>-3.3099999999999774</v>
      </c>
      <c r="AA8" s="35">
        <f t="shared" si="1"/>
        <v>-3.3099999999999774</v>
      </c>
      <c r="AB8" s="35">
        <f t="shared" si="1"/>
        <v>-5.1099999999999772</v>
      </c>
      <c r="AC8" s="35">
        <f t="shared" si="1"/>
        <v>-5.409999999999977</v>
      </c>
      <c r="AD8" s="35">
        <f t="shared" si="1"/>
        <v>-5.409999999999977</v>
      </c>
      <c r="AE8" s="35">
        <f t="shared" si="1"/>
        <v>-6.0099999999999767</v>
      </c>
      <c r="AF8" s="35">
        <f t="shared" si="1"/>
        <v>-8.0099999999999767</v>
      </c>
      <c r="AG8" s="35">
        <f t="shared" si="1"/>
        <v>-8.0099999999999767</v>
      </c>
      <c r="AH8" s="35">
        <f t="shared" si="1"/>
        <v>-8.0099999999999767</v>
      </c>
      <c r="AI8" s="10"/>
    </row>
    <row r="9" spans="2:35" x14ac:dyDescent="0.25">
      <c r="B9" s="1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2:35" ht="20" x14ac:dyDescent="0.25">
      <c r="B10" s="28" t="s">
        <v>6</v>
      </c>
      <c r="C10" s="24" t="s">
        <v>7</v>
      </c>
      <c r="D10" s="33">
        <f>D6</f>
        <v>1</v>
      </c>
      <c r="E10" s="33">
        <f t="shared" ref="E10:AH10" si="2">E6</f>
        <v>2</v>
      </c>
      <c r="F10" s="33">
        <f t="shared" si="2"/>
        <v>3</v>
      </c>
      <c r="G10" s="33">
        <f t="shared" si="2"/>
        <v>4</v>
      </c>
      <c r="H10" s="33">
        <f t="shared" si="2"/>
        <v>5</v>
      </c>
      <c r="I10" s="33">
        <f t="shared" si="2"/>
        <v>6</v>
      </c>
      <c r="J10" s="33">
        <f t="shared" si="2"/>
        <v>7</v>
      </c>
      <c r="K10" s="33">
        <f t="shared" si="2"/>
        <v>8</v>
      </c>
      <c r="L10" s="33">
        <f t="shared" si="2"/>
        <v>9</v>
      </c>
      <c r="M10" s="33">
        <f t="shared" si="2"/>
        <v>10</v>
      </c>
      <c r="N10" s="33">
        <f t="shared" si="2"/>
        <v>11</v>
      </c>
      <c r="O10" s="33">
        <f t="shared" si="2"/>
        <v>12</v>
      </c>
      <c r="P10" s="33">
        <f t="shared" si="2"/>
        <v>13</v>
      </c>
      <c r="Q10" s="33">
        <f t="shared" si="2"/>
        <v>14</v>
      </c>
      <c r="R10" s="33">
        <f t="shared" si="2"/>
        <v>15</v>
      </c>
      <c r="S10" s="33">
        <f t="shared" si="2"/>
        <v>16</v>
      </c>
      <c r="T10" s="33">
        <f t="shared" si="2"/>
        <v>17</v>
      </c>
      <c r="U10" s="33">
        <f t="shared" si="2"/>
        <v>18</v>
      </c>
      <c r="V10" s="33">
        <f t="shared" si="2"/>
        <v>19</v>
      </c>
      <c r="W10" s="33">
        <f t="shared" si="2"/>
        <v>20</v>
      </c>
      <c r="X10" s="33">
        <f t="shared" si="2"/>
        <v>21</v>
      </c>
      <c r="Y10" s="33">
        <f t="shared" si="2"/>
        <v>22</v>
      </c>
      <c r="Z10" s="33">
        <f t="shared" si="2"/>
        <v>23</v>
      </c>
      <c r="AA10" s="33">
        <f t="shared" si="2"/>
        <v>24</v>
      </c>
      <c r="AB10" s="33">
        <f t="shared" si="2"/>
        <v>25</v>
      </c>
      <c r="AC10" s="33">
        <f t="shared" si="2"/>
        <v>26</v>
      </c>
      <c r="AD10" s="33">
        <f t="shared" si="2"/>
        <v>27</v>
      </c>
      <c r="AE10" s="33">
        <f t="shared" si="2"/>
        <v>28</v>
      </c>
      <c r="AF10" s="33">
        <f t="shared" si="2"/>
        <v>29</v>
      </c>
      <c r="AG10" s="33">
        <f t="shared" si="2"/>
        <v>30</v>
      </c>
      <c r="AH10" s="33">
        <f t="shared" si="2"/>
        <v>31</v>
      </c>
      <c r="AI10" s="30" t="s">
        <v>5</v>
      </c>
    </row>
    <row r="11" spans="2:35" x14ac:dyDescent="0.25">
      <c r="B11" s="17" t="s">
        <v>42</v>
      </c>
      <c r="C11" s="1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0">
        <f>SUM(D11:AH11)</f>
        <v>0</v>
      </c>
    </row>
    <row r="12" spans="2:35" x14ac:dyDescent="0.25">
      <c r="B12" s="17" t="s">
        <v>50</v>
      </c>
      <c r="C12" s="1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0">
        <f t="shared" ref="AI12:AI16" si="3">SUM(D12:AH12)</f>
        <v>0</v>
      </c>
    </row>
    <row r="13" spans="2:35" x14ac:dyDescent="0.25">
      <c r="B13" s="17" t="s">
        <v>45</v>
      </c>
      <c r="C13" s="10"/>
      <c r="D13" s="21"/>
      <c r="E13" s="21"/>
      <c r="F13" s="21"/>
      <c r="G13" s="21"/>
      <c r="H13" s="21"/>
      <c r="I13" s="21"/>
      <c r="J13" s="21"/>
      <c r="K13" s="21"/>
      <c r="L13" s="21"/>
      <c r="M13" s="21"/>
      <c r="O13" s="21"/>
      <c r="P13" s="21">
        <v>10.5</v>
      </c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0">
        <f>SUM(D13:AH13)</f>
        <v>10.5</v>
      </c>
    </row>
    <row r="14" spans="2:35" x14ac:dyDescent="0.25">
      <c r="B14" s="17"/>
      <c r="C14" s="10"/>
      <c r="D14" s="21"/>
      <c r="E14" s="21"/>
      <c r="F14" s="21"/>
      <c r="G14" s="21"/>
      <c r="H14" s="21"/>
      <c r="I14" s="21">
        <v>80</v>
      </c>
      <c r="J14" s="21">
        <f>47+4</f>
        <v>51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53">
        <v>-10</v>
      </c>
      <c r="W14" s="53">
        <v>-3</v>
      </c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0">
        <f t="shared" si="3"/>
        <v>118</v>
      </c>
    </row>
    <row r="15" spans="2:35" x14ac:dyDescent="0.25">
      <c r="B15" s="17"/>
      <c r="C15" s="10"/>
      <c r="D15" s="21"/>
      <c r="E15" s="21"/>
      <c r="F15" s="21"/>
      <c r="G15" s="21"/>
      <c r="H15" s="21"/>
      <c r="I15" s="21">
        <v>-42</v>
      </c>
      <c r="J15" s="21">
        <v>-34.5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0">
        <f t="shared" si="3"/>
        <v>-76.5</v>
      </c>
    </row>
    <row r="16" spans="2:35" x14ac:dyDescent="0.25">
      <c r="B16" s="36" t="s">
        <v>33</v>
      </c>
      <c r="C16" s="37"/>
      <c r="D16" s="38">
        <f t="shared" ref="D16:AH16" si="4">SUM(D11:D15)</f>
        <v>0</v>
      </c>
      <c r="E16" s="38">
        <f t="shared" si="4"/>
        <v>0</v>
      </c>
      <c r="F16" s="38">
        <f t="shared" si="4"/>
        <v>0</v>
      </c>
      <c r="G16" s="38">
        <f t="shared" si="4"/>
        <v>0</v>
      </c>
      <c r="H16" s="38">
        <f t="shared" si="4"/>
        <v>0</v>
      </c>
      <c r="I16" s="38">
        <f t="shared" si="4"/>
        <v>38</v>
      </c>
      <c r="J16" s="38">
        <f t="shared" si="4"/>
        <v>16.5</v>
      </c>
      <c r="K16" s="38">
        <f t="shared" si="4"/>
        <v>0</v>
      </c>
      <c r="L16" s="38">
        <f t="shared" si="4"/>
        <v>0</v>
      </c>
      <c r="M16" s="38">
        <f t="shared" si="4"/>
        <v>0</v>
      </c>
      <c r="N16" s="38">
        <f t="shared" si="4"/>
        <v>0</v>
      </c>
      <c r="O16" s="38">
        <f t="shared" si="4"/>
        <v>0</v>
      </c>
      <c r="P16" s="38">
        <f t="shared" si="4"/>
        <v>10.5</v>
      </c>
      <c r="Q16" s="38">
        <f t="shared" si="4"/>
        <v>0</v>
      </c>
      <c r="R16" s="38">
        <f t="shared" si="4"/>
        <v>0</v>
      </c>
      <c r="S16" s="38">
        <f t="shared" si="4"/>
        <v>0</v>
      </c>
      <c r="T16" s="38">
        <f t="shared" si="4"/>
        <v>0</v>
      </c>
      <c r="U16" s="38">
        <f t="shared" si="4"/>
        <v>0</v>
      </c>
      <c r="V16" s="38">
        <f t="shared" si="4"/>
        <v>-10</v>
      </c>
      <c r="W16" s="38">
        <f t="shared" si="4"/>
        <v>-3</v>
      </c>
      <c r="X16" s="38">
        <f t="shared" si="4"/>
        <v>0</v>
      </c>
      <c r="Y16" s="38">
        <f t="shared" si="4"/>
        <v>0</v>
      </c>
      <c r="Z16" s="38">
        <f t="shared" si="4"/>
        <v>0</v>
      </c>
      <c r="AA16" s="38">
        <f t="shared" si="4"/>
        <v>0</v>
      </c>
      <c r="AB16" s="38">
        <f t="shared" si="4"/>
        <v>0</v>
      </c>
      <c r="AC16" s="38">
        <f t="shared" si="4"/>
        <v>0</v>
      </c>
      <c r="AD16" s="38">
        <f t="shared" si="4"/>
        <v>0</v>
      </c>
      <c r="AE16" s="38">
        <f t="shared" si="4"/>
        <v>0</v>
      </c>
      <c r="AF16" s="38">
        <f t="shared" si="4"/>
        <v>0</v>
      </c>
      <c r="AG16" s="38">
        <f t="shared" si="4"/>
        <v>0</v>
      </c>
      <c r="AH16" s="38">
        <f t="shared" si="4"/>
        <v>0</v>
      </c>
      <c r="AI16" s="39">
        <f t="shared" si="3"/>
        <v>52</v>
      </c>
    </row>
    <row r="17" spans="2:35" x14ac:dyDescent="0.25">
      <c r="B17" s="19" t="s">
        <v>8</v>
      </c>
      <c r="C17" s="22">
        <f>C8</f>
        <v>-9.199999999999978</v>
      </c>
      <c r="D17" s="22">
        <f t="shared" ref="D17:AH17" si="5">D16+D7</f>
        <v>-9.199999999999978</v>
      </c>
      <c r="E17" s="22">
        <f t="shared" si="5"/>
        <v>-10.299999999999978</v>
      </c>
      <c r="F17" s="22">
        <f t="shared" si="5"/>
        <v>-10.299999999999978</v>
      </c>
      <c r="G17" s="22">
        <f t="shared" si="5"/>
        <v>-10.299999999999978</v>
      </c>
      <c r="H17" s="22">
        <f t="shared" si="5"/>
        <v>-11.909999999999977</v>
      </c>
      <c r="I17" s="22">
        <f t="shared" si="5"/>
        <v>7.8900000000000219</v>
      </c>
      <c r="J17" s="22">
        <f t="shared" si="5"/>
        <v>18.190000000000023</v>
      </c>
      <c r="K17" s="22">
        <f t="shared" si="5"/>
        <v>17.890000000000022</v>
      </c>
      <c r="L17" s="22">
        <f t="shared" si="5"/>
        <v>16.54000000000002</v>
      </c>
      <c r="M17" s="22">
        <f t="shared" si="5"/>
        <v>16.54000000000002</v>
      </c>
      <c r="N17" s="22">
        <f t="shared" si="5"/>
        <v>16.54000000000002</v>
      </c>
      <c r="O17" s="22">
        <f t="shared" si="5"/>
        <v>16.13000000000002</v>
      </c>
      <c r="P17" s="22">
        <f t="shared" si="5"/>
        <v>15.290000000000022</v>
      </c>
      <c r="Q17" s="22">
        <f t="shared" si="5"/>
        <v>14.790000000000022</v>
      </c>
      <c r="R17" s="22">
        <f t="shared" si="5"/>
        <v>14.790000000000022</v>
      </c>
      <c r="S17" s="22">
        <f t="shared" si="5"/>
        <v>14.790000000000022</v>
      </c>
      <c r="T17" s="22">
        <f t="shared" si="5"/>
        <v>14.790000000000022</v>
      </c>
      <c r="U17" s="22">
        <f t="shared" si="5"/>
        <v>14.790000000000022</v>
      </c>
      <c r="V17" s="22">
        <f t="shared" si="5"/>
        <v>4.7900000000000222</v>
      </c>
      <c r="W17" s="22">
        <f t="shared" si="5"/>
        <v>0.39000000000002233</v>
      </c>
      <c r="X17" s="22">
        <f t="shared" si="5"/>
        <v>0.39000000000002233</v>
      </c>
      <c r="Y17" s="22">
        <f t="shared" si="5"/>
        <v>-0.65999999999997772</v>
      </c>
      <c r="Z17" s="22">
        <f t="shared" si="5"/>
        <v>-3.3099999999999774</v>
      </c>
      <c r="AA17" s="22">
        <f t="shared" si="5"/>
        <v>-3.3099999999999774</v>
      </c>
      <c r="AB17" s="22">
        <f t="shared" si="5"/>
        <v>-3.3099999999999774</v>
      </c>
      <c r="AC17" s="22">
        <f t="shared" si="5"/>
        <v>-5.1099999999999772</v>
      </c>
      <c r="AD17" s="22">
        <f t="shared" si="5"/>
        <v>-5.409999999999977</v>
      </c>
      <c r="AE17" s="22">
        <f t="shared" si="5"/>
        <v>-5.409999999999977</v>
      </c>
      <c r="AF17" s="22">
        <f t="shared" si="5"/>
        <v>-6.0099999999999767</v>
      </c>
      <c r="AG17" s="22">
        <f t="shared" si="5"/>
        <v>-8.0099999999999767</v>
      </c>
      <c r="AH17" s="22">
        <f t="shared" si="5"/>
        <v>-8.0099999999999767</v>
      </c>
      <c r="AI17" s="23"/>
    </row>
    <row r="18" spans="2:35" x14ac:dyDescent="0.25"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</row>
    <row r="19" spans="2:35" ht="20" x14ac:dyDescent="0.25">
      <c r="B19" s="28" t="s">
        <v>9</v>
      </c>
      <c r="C19" s="24" t="s">
        <v>7</v>
      </c>
      <c r="D19" s="29">
        <f t="shared" ref="D19:AH19" si="6">D6</f>
        <v>1</v>
      </c>
      <c r="E19" s="29">
        <f t="shared" si="6"/>
        <v>2</v>
      </c>
      <c r="F19" s="29">
        <f t="shared" si="6"/>
        <v>3</v>
      </c>
      <c r="G19" s="29">
        <f t="shared" si="6"/>
        <v>4</v>
      </c>
      <c r="H19" s="29">
        <f t="shared" si="6"/>
        <v>5</v>
      </c>
      <c r="I19" s="29">
        <f t="shared" si="6"/>
        <v>6</v>
      </c>
      <c r="J19" s="29">
        <f t="shared" si="6"/>
        <v>7</v>
      </c>
      <c r="K19" s="29">
        <f t="shared" si="6"/>
        <v>8</v>
      </c>
      <c r="L19" s="29">
        <f t="shared" si="6"/>
        <v>9</v>
      </c>
      <c r="M19" s="29">
        <f t="shared" si="6"/>
        <v>10</v>
      </c>
      <c r="N19" s="29">
        <f t="shared" si="6"/>
        <v>11</v>
      </c>
      <c r="O19" s="29">
        <f t="shared" si="6"/>
        <v>12</v>
      </c>
      <c r="P19" s="29">
        <f t="shared" si="6"/>
        <v>13</v>
      </c>
      <c r="Q19" s="29">
        <f t="shared" si="6"/>
        <v>14</v>
      </c>
      <c r="R19" s="29">
        <f t="shared" si="6"/>
        <v>15</v>
      </c>
      <c r="S19" s="29">
        <f t="shared" si="6"/>
        <v>16</v>
      </c>
      <c r="T19" s="29">
        <f t="shared" si="6"/>
        <v>17</v>
      </c>
      <c r="U19" s="29">
        <f t="shared" si="6"/>
        <v>18</v>
      </c>
      <c r="V19" s="29">
        <f t="shared" si="6"/>
        <v>19</v>
      </c>
      <c r="W19" s="29">
        <f t="shared" si="6"/>
        <v>20</v>
      </c>
      <c r="X19" s="29">
        <f t="shared" si="6"/>
        <v>21</v>
      </c>
      <c r="Y19" s="29">
        <f t="shared" si="6"/>
        <v>22</v>
      </c>
      <c r="Z19" s="29">
        <f t="shared" si="6"/>
        <v>23</v>
      </c>
      <c r="AA19" s="29">
        <f t="shared" si="6"/>
        <v>24</v>
      </c>
      <c r="AB19" s="29">
        <f t="shared" si="6"/>
        <v>25</v>
      </c>
      <c r="AC19" s="29">
        <f t="shared" si="6"/>
        <v>26</v>
      </c>
      <c r="AD19" s="29">
        <f t="shared" si="6"/>
        <v>27</v>
      </c>
      <c r="AE19" s="29">
        <f t="shared" si="6"/>
        <v>28</v>
      </c>
      <c r="AF19" s="29">
        <f t="shared" si="6"/>
        <v>29</v>
      </c>
      <c r="AG19" s="29">
        <f t="shared" si="6"/>
        <v>30</v>
      </c>
      <c r="AH19" s="29">
        <f t="shared" si="6"/>
        <v>31</v>
      </c>
      <c r="AI19" s="30" t="s">
        <v>5</v>
      </c>
    </row>
    <row r="20" spans="2:35" x14ac:dyDescent="0.25">
      <c r="B20" s="17" t="s">
        <v>12</v>
      </c>
      <c r="C20" s="1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49">
        <v>0.6</v>
      </c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0">
        <f>SUM(D20:AH20)</f>
        <v>0.6</v>
      </c>
    </row>
    <row r="21" spans="2:35" x14ac:dyDescent="0.25">
      <c r="B21" s="17" t="s">
        <v>43</v>
      </c>
      <c r="C21" s="10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0">
        <f t="shared" ref="AI21:AI46" si="7">SUM(D21:AH21)</f>
        <v>0</v>
      </c>
    </row>
    <row r="22" spans="2:35" x14ac:dyDescent="0.25">
      <c r="B22" s="17" t="s">
        <v>52</v>
      </c>
      <c r="C22" s="10"/>
      <c r="D22" s="21"/>
      <c r="E22" s="21"/>
      <c r="F22" s="21"/>
      <c r="G22" s="21"/>
      <c r="H22" s="21"/>
      <c r="I22" s="21"/>
      <c r="J22" s="21"/>
      <c r="K22" s="49">
        <v>0.9</v>
      </c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49">
        <v>0.7</v>
      </c>
      <c r="W22" s="21"/>
      <c r="X22" s="21"/>
      <c r="Y22" s="49">
        <v>0.1</v>
      </c>
      <c r="Z22" s="21"/>
      <c r="AA22" s="21"/>
      <c r="AB22" s="21"/>
      <c r="AC22" s="21"/>
      <c r="AD22" s="21"/>
      <c r="AE22" s="21"/>
      <c r="AF22" s="21"/>
      <c r="AG22" s="21"/>
      <c r="AH22" s="21"/>
      <c r="AI22" s="20">
        <f t="shared" si="7"/>
        <v>1.7000000000000002</v>
      </c>
    </row>
    <row r="23" spans="2:35" x14ac:dyDescent="0.25">
      <c r="B23" s="17"/>
      <c r="C23" s="1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0">
        <f t="shared" si="7"/>
        <v>0</v>
      </c>
    </row>
    <row r="24" spans="2:35" x14ac:dyDescent="0.25">
      <c r="B24" s="17" t="s">
        <v>61</v>
      </c>
      <c r="C24" s="1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0">
        <f t="shared" si="7"/>
        <v>0</v>
      </c>
    </row>
    <row r="25" spans="2:35" x14ac:dyDescent="0.25">
      <c r="B25" s="17" t="s">
        <v>24</v>
      </c>
      <c r="C25" s="10"/>
      <c r="D25" s="21"/>
      <c r="E25" s="21"/>
      <c r="F25" s="21"/>
      <c r="G25" s="21"/>
      <c r="H25" s="49">
        <v>8.1999999999999993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0">
        <f t="shared" si="7"/>
        <v>8.1999999999999993</v>
      </c>
    </row>
    <row r="26" spans="2:35" x14ac:dyDescent="0.25">
      <c r="B26" s="17" t="s">
        <v>25</v>
      </c>
      <c r="C26" s="1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49">
        <v>2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0">
        <f t="shared" si="7"/>
        <v>2</v>
      </c>
    </row>
    <row r="27" spans="2:35" x14ac:dyDescent="0.25">
      <c r="B27" s="17" t="s">
        <v>27</v>
      </c>
      <c r="C27" s="1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49">
        <v>0.1</v>
      </c>
      <c r="Z27" s="21"/>
      <c r="AA27" s="21"/>
      <c r="AB27" s="21"/>
      <c r="AC27" s="21"/>
      <c r="AD27" s="21"/>
      <c r="AE27" s="21"/>
      <c r="AF27" s="21"/>
      <c r="AG27" s="21"/>
      <c r="AH27" s="21"/>
      <c r="AI27" s="20">
        <f t="shared" si="7"/>
        <v>0.1</v>
      </c>
    </row>
    <row r="28" spans="2:35" x14ac:dyDescent="0.25">
      <c r="B28" s="17" t="s">
        <v>13</v>
      </c>
      <c r="C28" s="10"/>
      <c r="D28" s="21"/>
      <c r="E28" s="21"/>
      <c r="F28" s="21"/>
      <c r="G28" s="49">
        <v>0.28000000000000003</v>
      </c>
      <c r="H28" s="21"/>
      <c r="I28" s="49">
        <v>5</v>
      </c>
      <c r="J28" s="21"/>
      <c r="K28" s="21"/>
      <c r="L28" s="21"/>
      <c r="M28" s="21"/>
      <c r="N28" s="49">
        <v>0.11</v>
      </c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0">
        <f t="shared" si="7"/>
        <v>5.3900000000000006</v>
      </c>
    </row>
    <row r="29" spans="2:35" x14ac:dyDescent="0.25">
      <c r="B29" s="17" t="s">
        <v>14</v>
      </c>
      <c r="C29" s="10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0">
        <f t="shared" si="7"/>
        <v>0</v>
      </c>
    </row>
    <row r="30" spans="2:35" x14ac:dyDescent="0.25">
      <c r="B30" s="17" t="s">
        <v>20</v>
      </c>
      <c r="C30" s="1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0">
        <f t="shared" si="7"/>
        <v>0</v>
      </c>
    </row>
    <row r="31" spans="2:35" x14ac:dyDescent="0.25">
      <c r="B31" s="17" t="s">
        <v>32</v>
      </c>
      <c r="C31" s="43"/>
      <c r="D31" s="44"/>
      <c r="E31" s="44"/>
      <c r="F31" s="44"/>
      <c r="G31" s="44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44"/>
      <c r="AG31" s="44"/>
      <c r="AH31" s="44"/>
      <c r="AI31" s="20">
        <f t="shared" si="7"/>
        <v>0</v>
      </c>
    </row>
    <row r="32" spans="2:35" x14ac:dyDescent="0.25">
      <c r="B32" s="41" t="s">
        <v>37</v>
      </c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20">
        <f t="shared" si="7"/>
        <v>0</v>
      </c>
    </row>
    <row r="33" spans="2:35" x14ac:dyDescent="0.25">
      <c r="B33" s="41" t="s">
        <v>38</v>
      </c>
      <c r="C33" s="43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20">
        <f t="shared" si="7"/>
        <v>0</v>
      </c>
    </row>
    <row r="34" spans="2:35" x14ac:dyDescent="0.25">
      <c r="B34" s="41" t="s">
        <v>39</v>
      </c>
      <c r="C34" s="43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20">
        <f t="shared" si="7"/>
        <v>0</v>
      </c>
    </row>
    <row r="35" spans="2:35" x14ac:dyDescent="0.25">
      <c r="B35" s="41" t="s">
        <v>54</v>
      </c>
      <c r="C35" s="43"/>
      <c r="D35" s="44"/>
      <c r="E35" s="44"/>
      <c r="F35" s="44"/>
      <c r="G35" s="44"/>
      <c r="H35" s="51">
        <f>6.6+0.9</f>
        <v>7.5</v>
      </c>
      <c r="I35" s="44"/>
      <c r="J35" s="44"/>
      <c r="K35" s="44"/>
      <c r="L35" s="44"/>
      <c r="M35" s="44"/>
      <c r="N35" s="44"/>
      <c r="O35" s="51">
        <v>1.44</v>
      </c>
      <c r="P35" s="44"/>
      <c r="Q35" s="44"/>
      <c r="R35" s="44"/>
      <c r="S35" s="44"/>
      <c r="T35" s="44"/>
      <c r="U35" s="44"/>
      <c r="V35" s="44"/>
      <c r="W35" s="44"/>
      <c r="X35" s="51">
        <v>0.65</v>
      </c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20">
        <f t="shared" si="7"/>
        <v>9.59</v>
      </c>
    </row>
    <row r="36" spans="2:35" x14ac:dyDescent="0.25">
      <c r="B36" s="41" t="s">
        <v>55</v>
      </c>
      <c r="C36" s="43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51">
        <v>1.5</v>
      </c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20">
        <f t="shared" si="7"/>
        <v>1.5</v>
      </c>
    </row>
    <row r="37" spans="2:35" x14ac:dyDescent="0.25">
      <c r="B37" s="41" t="s">
        <v>51</v>
      </c>
      <c r="C37" s="10"/>
      <c r="D37" s="49">
        <v>1.1000000000000001</v>
      </c>
      <c r="E37" s="21"/>
      <c r="F37" s="21"/>
      <c r="G37" s="49">
        <v>1.33</v>
      </c>
      <c r="H37" s="49">
        <v>0.5</v>
      </c>
      <c r="I37" s="49">
        <v>1.2</v>
      </c>
      <c r="J37" s="49">
        <v>0.3</v>
      </c>
      <c r="K37" s="49">
        <v>0.1</v>
      </c>
      <c r="L37" s="21"/>
      <c r="M37" s="21"/>
      <c r="N37" s="49">
        <v>0.3</v>
      </c>
      <c r="O37" s="49">
        <f>0.8+3.8+1.2</f>
        <v>5.8</v>
      </c>
      <c r="P37" s="49">
        <v>0.5</v>
      </c>
      <c r="Q37" s="21"/>
      <c r="R37" s="21"/>
      <c r="S37" s="21"/>
      <c r="T37" s="21"/>
      <c r="U37" s="21"/>
      <c r="V37" s="49">
        <v>0.1</v>
      </c>
      <c r="W37" s="21"/>
      <c r="X37" s="21"/>
      <c r="Y37" s="49">
        <v>1.6</v>
      </c>
      <c r="Z37" s="21"/>
      <c r="AA37" s="21"/>
      <c r="AB37" s="21"/>
      <c r="AC37" s="49">
        <v>0.3</v>
      </c>
      <c r="AD37" s="21"/>
      <c r="AE37" s="49">
        <v>0.5</v>
      </c>
      <c r="AF37" s="21"/>
      <c r="AG37" s="21"/>
      <c r="AH37" s="21"/>
      <c r="AI37" s="20">
        <f t="shared" si="7"/>
        <v>13.629999999999999</v>
      </c>
    </row>
    <row r="38" spans="2:35" x14ac:dyDescent="0.25">
      <c r="B38" s="17" t="s">
        <v>58</v>
      </c>
      <c r="C38" s="10"/>
      <c r="D38" s="21"/>
      <c r="E38" s="21"/>
      <c r="F38" s="21"/>
      <c r="G38" s="21"/>
      <c r="H38" s="49">
        <v>2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49">
        <v>0.4</v>
      </c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0">
        <f t="shared" si="7"/>
        <v>2.4</v>
      </c>
    </row>
    <row r="39" spans="2:35" x14ac:dyDescent="0.25">
      <c r="B39" s="41" t="s">
        <v>59</v>
      </c>
      <c r="C39" s="43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51">
        <v>0.6</v>
      </c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20">
        <f t="shared" si="7"/>
        <v>0.6</v>
      </c>
    </row>
    <row r="40" spans="2:35" x14ac:dyDescent="0.25">
      <c r="B40" s="41" t="s">
        <v>60</v>
      </c>
      <c r="C40" s="43"/>
      <c r="D40" s="44"/>
      <c r="E40" s="44"/>
      <c r="F40" s="44"/>
      <c r="G40" s="44"/>
      <c r="H40" s="44"/>
      <c r="I40" s="44"/>
      <c r="J40" s="44"/>
      <c r="K40" s="51">
        <v>0.35</v>
      </c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51">
        <v>0.1</v>
      </c>
      <c r="AF40" s="44"/>
      <c r="AG40" s="44"/>
      <c r="AH40" s="44"/>
      <c r="AI40" s="20">
        <f t="shared" si="7"/>
        <v>0.44999999999999996</v>
      </c>
    </row>
    <row r="41" spans="2:35" x14ac:dyDescent="0.25">
      <c r="B41" s="17" t="s">
        <v>57</v>
      </c>
      <c r="C41" s="1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0">
        <f t="shared" si="7"/>
        <v>0</v>
      </c>
    </row>
    <row r="42" spans="2:35" x14ac:dyDescent="0.25">
      <c r="B42" s="17"/>
      <c r="C42" s="1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0">
        <f t="shared" si="7"/>
        <v>0</v>
      </c>
    </row>
    <row r="43" spans="2:35" x14ac:dyDescent="0.25">
      <c r="B43" s="17" t="s">
        <v>40</v>
      </c>
      <c r="C43" s="10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49">
        <v>0.85</v>
      </c>
      <c r="Z43" s="21"/>
      <c r="AA43" s="21"/>
      <c r="AB43" s="49">
        <v>1.8</v>
      </c>
      <c r="AC43" s="21"/>
      <c r="AD43" s="21"/>
      <c r="AE43" s="21"/>
      <c r="AF43" s="21"/>
      <c r="AG43" s="21"/>
      <c r="AH43" s="21"/>
      <c r="AI43" s="20">
        <f t="shared" si="7"/>
        <v>2.65</v>
      </c>
    </row>
    <row r="44" spans="2:35" x14ac:dyDescent="0.25">
      <c r="B44" s="17" t="s">
        <v>62</v>
      </c>
      <c r="C44" s="1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0">
        <f t="shared" si="7"/>
        <v>0</v>
      </c>
    </row>
    <row r="45" spans="2:35" x14ac:dyDescent="0.25">
      <c r="B45" s="17" t="s">
        <v>21</v>
      </c>
      <c r="C45" s="1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0">
        <f t="shared" si="7"/>
        <v>0</v>
      </c>
    </row>
    <row r="46" spans="2:35" x14ac:dyDescent="0.25">
      <c r="B46" s="36" t="s">
        <v>10</v>
      </c>
      <c r="C46" s="40"/>
      <c r="D46" s="39">
        <f t="shared" ref="D46:AH46" si="8">SUM(D20:D45)</f>
        <v>1.1000000000000001</v>
      </c>
      <c r="E46" s="39">
        <f t="shared" si="8"/>
        <v>0</v>
      </c>
      <c r="F46" s="39">
        <f t="shared" si="8"/>
        <v>0</v>
      </c>
      <c r="G46" s="39">
        <f t="shared" si="8"/>
        <v>1.61</v>
      </c>
      <c r="H46" s="39">
        <f t="shared" si="8"/>
        <v>18.2</v>
      </c>
      <c r="I46" s="39">
        <f t="shared" si="8"/>
        <v>6.2</v>
      </c>
      <c r="J46" s="39">
        <f t="shared" si="8"/>
        <v>0.3</v>
      </c>
      <c r="K46" s="39">
        <f t="shared" si="8"/>
        <v>1.35</v>
      </c>
      <c r="L46" s="39">
        <f t="shared" si="8"/>
        <v>0</v>
      </c>
      <c r="M46" s="39">
        <f t="shared" si="8"/>
        <v>0</v>
      </c>
      <c r="N46" s="39">
        <f t="shared" si="8"/>
        <v>0.41</v>
      </c>
      <c r="O46" s="39">
        <f t="shared" si="8"/>
        <v>11.339999999999998</v>
      </c>
      <c r="P46" s="39">
        <f t="shared" si="8"/>
        <v>0.5</v>
      </c>
      <c r="Q46" s="39">
        <f t="shared" si="8"/>
        <v>0</v>
      </c>
      <c r="R46" s="39">
        <f t="shared" si="8"/>
        <v>0</v>
      </c>
      <c r="S46" s="39">
        <f t="shared" si="8"/>
        <v>0</v>
      </c>
      <c r="T46" s="39">
        <f t="shared" si="8"/>
        <v>0</v>
      </c>
      <c r="U46" s="39">
        <f t="shared" si="8"/>
        <v>0</v>
      </c>
      <c r="V46" s="39">
        <f t="shared" si="8"/>
        <v>1.4</v>
      </c>
      <c r="W46" s="39">
        <f t="shared" si="8"/>
        <v>0</v>
      </c>
      <c r="X46" s="39">
        <f t="shared" si="8"/>
        <v>1.05</v>
      </c>
      <c r="Y46" s="39">
        <f t="shared" si="8"/>
        <v>2.65</v>
      </c>
      <c r="Z46" s="39">
        <f t="shared" si="8"/>
        <v>0</v>
      </c>
      <c r="AA46" s="39">
        <f t="shared" si="8"/>
        <v>0</v>
      </c>
      <c r="AB46" s="39">
        <f t="shared" si="8"/>
        <v>1.8</v>
      </c>
      <c r="AC46" s="39">
        <f t="shared" si="8"/>
        <v>0.3</v>
      </c>
      <c r="AD46" s="39">
        <f t="shared" si="8"/>
        <v>0</v>
      </c>
      <c r="AE46" s="39">
        <f t="shared" si="8"/>
        <v>0.6</v>
      </c>
      <c r="AF46" s="39">
        <f t="shared" si="8"/>
        <v>0</v>
      </c>
      <c r="AG46" s="39">
        <f t="shared" si="8"/>
        <v>0</v>
      </c>
      <c r="AH46" s="39">
        <f t="shared" si="8"/>
        <v>0</v>
      </c>
      <c r="AI46" s="39">
        <f t="shared" si="7"/>
        <v>48.809999999999988</v>
      </c>
    </row>
    <row r="47" spans="2:35" ht="20" x14ac:dyDescent="0.25">
      <c r="B47" s="31" t="s">
        <v>28</v>
      </c>
      <c r="C47" s="25" t="s">
        <v>7</v>
      </c>
      <c r="D47" s="14">
        <f t="shared" ref="D47:AH47" si="9">D6</f>
        <v>1</v>
      </c>
      <c r="E47" s="14">
        <f t="shared" si="9"/>
        <v>2</v>
      </c>
      <c r="F47" s="14">
        <f t="shared" si="9"/>
        <v>3</v>
      </c>
      <c r="G47" s="14">
        <f t="shared" si="9"/>
        <v>4</v>
      </c>
      <c r="H47" s="14">
        <f t="shared" si="9"/>
        <v>5</v>
      </c>
      <c r="I47" s="14">
        <f t="shared" si="9"/>
        <v>6</v>
      </c>
      <c r="J47" s="14">
        <f t="shared" si="9"/>
        <v>7</v>
      </c>
      <c r="K47" s="14">
        <f t="shared" si="9"/>
        <v>8</v>
      </c>
      <c r="L47" s="14">
        <f t="shared" si="9"/>
        <v>9</v>
      </c>
      <c r="M47" s="14">
        <f t="shared" si="9"/>
        <v>10</v>
      </c>
      <c r="N47" s="14">
        <f t="shared" si="9"/>
        <v>11</v>
      </c>
      <c r="O47" s="14">
        <f t="shared" si="9"/>
        <v>12</v>
      </c>
      <c r="P47" s="14">
        <f t="shared" si="9"/>
        <v>13</v>
      </c>
      <c r="Q47" s="14">
        <f t="shared" si="9"/>
        <v>14</v>
      </c>
      <c r="R47" s="14">
        <f t="shared" si="9"/>
        <v>15</v>
      </c>
      <c r="S47" s="14">
        <f t="shared" si="9"/>
        <v>16</v>
      </c>
      <c r="T47" s="14">
        <f t="shared" si="9"/>
        <v>17</v>
      </c>
      <c r="U47" s="14">
        <f t="shared" si="9"/>
        <v>18</v>
      </c>
      <c r="V47" s="14">
        <f t="shared" si="9"/>
        <v>19</v>
      </c>
      <c r="W47" s="14">
        <f t="shared" si="9"/>
        <v>20</v>
      </c>
      <c r="X47" s="14">
        <f t="shared" si="9"/>
        <v>21</v>
      </c>
      <c r="Y47" s="14">
        <f t="shared" si="9"/>
        <v>22</v>
      </c>
      <c r="Z47" s="14">
        <f t="shared" si="9"/>
        <v>23</v>
      </c>
      <c r="AA47" s="14">
        <f t="shared" si="9"/>
        <v>24</v>
      </c>
      <c r="AB47" s="14">
        <f t="shared" si="9"/>
        <v>25</v>
      </c>
      <c r="AC47" s="14">
        <f t="shared" si="9"/>
        <v>26</v>
      </c>
      <c r="AD47" s="14">
        <f t="shared" si="9"/>
        <v>27</v>
      </c>
      <c r="AE47" s="14">
        <f t="shared" si="9"/>
        <v>28</v>
      </c>
      <c r="AF47" s="14">
        <f t="shared" si="9"/>
        <v>29</v>
      </c>
      <c r="AG47" s="14">
        <f t="shared" si="9"/>
        <v>30</v>
      </c>
      <c r="AH47" s="14">
        <f t="shared" si="9"/>
        <v>31</v>
      </c>
      <c r="AI47" s="13" t="s">
        <v>5</v>
      </c>
    </row>
    <row r="48" spans="2:35" x14ac:dyDescent="0.25">
      <c r="B48" s="17" t="s">
        <v>18</v>
      </c>
      <c r="C48" s="10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50">
        <v>2</v>
      </c>
      <c r="AG48" s="32"/>
      <c r="AH48" s="32"/>
      <c r="AI48" s="20">
        <f>SUM(D48:AH48)</f>
        <v>2</v>
      </c>
    </row>
    <row r="49" spans="2:35" x14ac:dyDescent="0.25">
      <c r="B49" s="17" t="s">
        <v>31</v>
      </c>
      <c r="C49" s="10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20">
        <f t="shared" ref="AI49:AI56" si="10">SUM(D49:AH49)</f>
        <v>0</v>
      </c>
    </row>
    <row r="50" spans="2:35" x14ac:dyDescent="0.25">
      <c r="B50" s="17"/>
      <c r="C50" s="10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20">
        <f t="shared" si="10"/>
        <v>0</v>
      </c>
    </row>
    <row r="51" spans="2:35" x14ac:dyDescent="0.25">
      <c r="B51" s="17"/>
      <c r="C51" s="10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20">
        <f t="shared" si="10"/>
        <v>0</v>
      </c>
    </row>
    <row r="52" spans="2:35" x14ac:dyDescent="0.25">
      <c r="B52" s="17"/>
      <c r="C52" s="10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20">
        <f t="shared" si="10"/>
        <v>0</v>
      </c>
    </row>
    <row r="53" spans="2:35" x14ac:dyDescent="0.25">
      <c r="B53" s="17"/>
      <c r="C53" s="10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20">
        <f t="shared" si="10"/>
        <v>0</v>
      </c>
    </row>
    <row r="54" spans="2:35" x14ac:dyDescent="0.25">
      <c r="B54" s="17"/>
      <c r="C54" s="10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20">
        <f t="shared" si="10"/>
        <v>0</v>
      </c>
    </row>
    <row r="55" spans="2:35" x14ac:dyDescent="0.25">
      <c r="B55" s="17"/>
      <c r="C55" s="10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20">
        <f t="shared" si="10"/>
        <v>0</v>
      </c>
    </row>
    <row r="56" spans="2:35" x14ac:dyDescent="0.25">
      <c r="B56" s="17"/>
      <c r="C56" s="10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20">
        <f t="shared" si="10"/>
        <v>0</v>
      </c>
    </row>
    <row r="57" spans="2:35" x14ac:dyDescent="0.25">
      <c r="B57" s="45" t="s">
        <v>10</v>
      </c>
      <c r="C57" s="46"/>
      <c r="D57" s="47">
        <f>SUM(D48:D56)</f>
        <v>0</v>
      </c>
      <c r="E57" s="47">
        <f t="shared" ref="E57:AI57" si="11">SUM(E48:E56)</f>
        <v>0</v>
      </c>
      <c r="F57" s="47">
        <f t="shared" si="11"/>
        <v>0</v>
      </c>
      <c r="G57" s="47">
        <f t="shared" si="11"/>
        <v>0</v>
      </c>
      <c r="H57" s="47">
        <f t="shared" si="11"/>
        <v>0</v>
      </c>
      <c r="I57" s="47">
        <f t="shared" si="11"/>
        <v>0</v>
      </c>
      <c r="J57" s="47">
        <f t="shared" si="11"/>
        <v>0</v>
      </c>
      <c r="K57" s="47">
        <f t="shared" si="11"/>
        <v>0</v>
      </c>
      <c r="L57" s="47">
        <f t="shared" si="11"/>
        <v>0</v>
      </c>
      <c r="M57" s="47">
        <f t="shared" si="11"/>
        <v>0</v>
      </c>
      <c r="N57" s="47">
        <f t="shared" si="11"/>
        <v>0</v>
      </c>
      <c r="O57" s="47">
        <f t="shared" si="11"/>
        <v>0</v>
      </c>
      <c r="P57" s="47">
        <f t="shared" si="11"/>
        <v>0</v>
      </c>
      <c r="Q57" s="47">
        <f t="shared" si="11"/>
        <v>0</v>
      </c>
      <c r="R57" s="47">
        <f t="shared" si="11"/>
        <v>0</v>
      </c>
      <c r="S57" s="47">
        <f t="shared" si="11"/>
        <v>0</v>
      </c>
      <c r="T57" s="47">
        <f t="shared" si="11"/>
        <v>0</v>
      </c>
      <c r="U57" s="47">
        <f t="shared" si="11"/>
        <v>0</v>
      </c>
      <c r="V57" s="47">
        <f t="shared" si="11"/>
        <v>0</v>
      </c>
      <c r="W57" s="47">
        <f t="shared" si="11"/>
        <v>0</v>
      </c>
      <c r="X57" s="47">
        <f t="shared" si="11"/>
        <v>0</v>
      </c>
      <c r="Y57" s="47">
        <f t="shared" si="11"/>
        <v>0</v>
      </c>
      <c r="Z57" s="47">
        <f t="shared" si="11"/>
        <v>0</v>
      </c>
      <c r="AA57" s="47">
        <f t="shared" si="11"/>
        <v>0</v>
      </c>
      <c r="AB57" s="47">
        <f t="shared" si="11"/>
        <v>0</v>
      </c>
      <c r="AC57" s="47">
        <f t="shared" si="11"/>
        <v>0</v>
      </c>
      <c r="AD57" s="47">
        <f t="shared" si="11"/>
        <v>0</v>
      </c>
      <c r="AE57" s="47">
        <f t="shared" si="11"/>
        <v>0</v>
      </c>
      <c r="AF57" s="47">
        <f t="shared" si="11"/>
        <v>2</v>
      </c>
      <c r="AG57" s="47">
        <f t="shared" si="11"/>
        <v>0</v>
      </c>
      <c r="AH57" s="47">
        <f t="shared" si="11"/>
        <v>0</v>
      </c>
      <c r="AI57" s="47">
        <f t="shared" si="11"/>
        <v>2</v>
      </c>
    </row>
    <row r="58" spans="2:35" x14ac:dyDescent="0.25">
      <c r="B58" s="36" t="s">
        <v>34</v>
      </c>
      <c r="C58" s="37"/>
      <c r="D58" s="39">
        <f t="shared" ref="D58:AH58" si="12">SUM(D48:D56)+D46</f>
        <v>1.1000000000000001</v>
      </c>
      <c r="E58" s="39">
        <f t="shared" si="12"/>
        <v>0</v>
      </c>
      <c r="F58" s="39">
        <f t="shared" si="12"/>
        <v>0</v>
      </c>
      <c r="G58" s="39">
        <f t="shared" si="12"/>
        <v>1.61</v>
      </c>
      <c r="H58" s="39">
        <f t="shared" si="12"/>
        <v>18.2</v>
      </c>
      <c r="I58" s="39">
        <f t="shared" si="12"/>
        <v>6.2</v>
      </c>
      <c r="J58" s="39">
        <f t="shared" si="12"/>
        <v>0.3</v>
      </c>
      <c r="K58" s="39">
        <f t="shared" si="12"/>
        <v>1.35</v>
      </c>
      <c r="L58" s="39">
        <f t="shared" si="12"/>
        <v>0</v>
      </c>
      <c r="M58" s="39">
        <f t="shared" si="12"/>
        <v>0</v>
      </c>
      <c r="N58" s="39">
        <f t="shared" si="12"/>
        <v>0.41</v>
      </c>
      <c r="O58" s="39">
        <f t="shared" si="12"/>
        <v>11.339999999999998</v>
      </c>
      <c r="P58" s="39">
        <f t="shared" si="12"/>
        <v>0.5</v>
      </c>
      <c r="Q58" s="39">
        <f t="shared" si="12"/>
        <v>0</v>
      </c>
      <c r="R58" s="39">
        <f t="shared" si="12"/>
        <v>0</v>
      </c>
      <c r="S58" s="39">
        <f t="shared" si="12"/>
        <v>0</v>
      </c>
      <c r="T58" s="39">
        <f t="shared" si="12"/>
        <v>0</v>
      </c>
      <c r="U58" s="39">
        <f t="shared" si="12"/>
        <v>0</v>
      </c>
      <c r="V58" s="39">
        <f t="shared" si="12"/>
        <v>1.4</v>
      </c>
      <c r="W58" s="39">
        <f t="shared" si="12"/>
        <v>0</v>
      </c>
      <c r="X58" s="39">
        <f t="shared" si="12"/>
        <v>1.05</v>
      </c>
      <c r="Y58" s="39">
        <f t="shared" si="12"/>
        <v>2.65</v>
      </c>
      <c r="Z58" s="39">
        <f t="shared" si="12"/>
        <v>0</v>
      </c>
      <c r="AA58" s="39">
        <f t="shared" si="12"/>
        <v>0</v>
      </c>
      <c r="AB58" s="39">
        <f t="shared" si="12"/>
        <v>1.8</v>
      </c>
      <c r="AC58" s="39">
        <f t="shared" si="12"/>
        <v>0.3</v>
      </c>
      <c r="AD58" s="39">
        <f t="shared" si="12"/>
        <v>0</v>
      </c>
      <c r="AE58" s="39">
        <f t="shared" si="12"/>
        <v>0.6</v>
      </c>
      <c r="AF58" s="39">
        <f t="shared" si="12"/>
        <v>2</v>
      </c>
      <c r="AG58" s="39">
        <f t="shared" si="12"/>
        <v>0</v>
      </c>
      <c r="AH58" s="39">
        <f t="shared" si="12"/>
        <v>0</v>
      </c>
      <c r="AI58" s="39">
        <f t="shared" ref="AI58" si="13">SUM(D58:AH58)</f>
        <v>50.809999999999988</v>
      </c>
    </row>
    <row r="59" spans="2:35" x14ac:dyDescent="0.25">
      <c r="B59" s="18" t="s">
        <v>16</v>
      </c>
      <c r="C59" s="22">
        <f>C17</f>
        <v>-9.199999999999978</v>
      </c>
      <c r="D59" s="22">
        <f t="shared" ref="D59:AH59" si="14">D17-D58</f>
        <v>-10.299999999999978</v>
      </c>
      <c r="E59" s="22">
        <f t="shared" si="14"/>
        <v>-10.299999999999978</v>
      </c>
      <c r="F59" s="22">
        <f t="shared" si="14"/>
        <v>-10.299999999999978</v>
      </c>
      <c r="G59" s="22">
        <f t="shared" si="14"/>
        <v>-11.909999999999977</v>
      </c>
      <c r="H59" s="22">
        <f t="shared" si="14"/>
        <v>-30.109999999999978</v>
      </c>
      <c r="I59" s="22">
        <f t="shared" si="14"/>
        <v>1.6900000000000217</v>
      </c>
      <c r="J59" s="22">
        <f t="shared" si="14"/>
        <v>17.890000000000022</v>
      </c>
      <c r="K59" s="22">
        <f t="shared" si="14"/>
        <v>16.54000000000002</v>
      </c>
      <c r="L59" s="22">
        <f t="shared" si="14"/>
        <v>16.54000000000002</v>
      </c>
      <c r="M59" s="22">
        <f t="shared" si="14"/>
        <v>16.54000000000002</v>
      </c>
      <c r="N59" s="22">
        <f t="shared" si="14"/>
        <v>16.13000000000002</v>
      </c>
      <c r="O59" s="22">
        <f t="shared" si="14"/>
        <v>4.7900000000000222</v>
      </c>
      <c r="P59" s="22">
        <f t="shared" si="14"/>
        <v>14.790000000000022</v>
      </c>
      <c r="Q59" s="22">
        <f t="shared" si="14"/>
        <v>14.790000000000022</v>
      </c>
      <c r="R59" s="22">
        <f t="shared" si="14"/>
        <v>14.790000000000022</v>
      </c>
      <c r="S59" s="22">
        <f t="shared" si="14"/>
        <v>14.790000000000022</v>
      </c>
      <c r="T59" s="22">
        <f t="shared" si="14"/>
        <v>14.790000000000022</v>
      </c>
      <c r="U59" s="22">
        <f t="shared" si="14"/>
        <v>14.790000000000022</v>
      </c>
      <c r="V59" s="22">
        <f t="shared" si="14"/>
        <v>3.3900000000000223</v>
      </c>
      <c r="W59" s="22">
        <f t="shared" si="14"/>
        <v>0.39000000000002233</v>
      </c>
      <c r="X59" s="22">
        <f t="shared" si="14"/>
        <v>-0.65999999999997772</v>
      </c>
      <c r="Y59" s="22">
        <f t="shared" si="14"/>
        <v>-3.3099999999999774</v>
      </c>
      <c r="Z59" s="22">
        <f t="shared" si="14"/>
        <v>-3.3099999999999774</v>
      </c>
      <c r="AA59" s="22">
        <f t="shared" si="14"/>
        <v>-3.3099999999999774</v>
      </c>
      <c r="AB59" s="22">
        <f t="shared" si="14"/>
        <v>-5.1099999999999772</v>
      </c>
      <c r="AC59" s="22">
        <f t="shared" si="14"/>
        <v>-5.409999999999977</v>
      </c>
      <c r="AD59" s="22">
        <f t="shared" si="14"/>
        <v>-5.409999999999977</v>
      </c>
      <c r="AE59" s="22">
        <f t="shared" si="14"/>
        <v>-6.0099999999999767</v>
      </c>
      <c r="AF59" s="22">
        <f t="shared" si="14"/>
        <v>-8.0099999999999767</v>
      </c>
      <c r="AG59" s="22">
        <f t="shared" si="14"/>
        <v>-8.0099999999999767</v>
      </c>
      <c r="AH59" s="22">
        <f t="shared" si="14"/>
        <v>-8.0099999999999767</v>
      </c>
      <c r="AI59" s="23"/>
    </row>
    <row r="60" spans="2:35" x14ac:dyDescent="0.25">
      <c r="B60" s="6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</sheetData>
  <conditionalFormatting sqref="C7:AH8">
    <cfRule type="cellIs" dxfId="1" priority="1" stopIfTrue="1" operator="lessThanOrEqual">
      <formula>$C$4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54B32-DD41-3944-B5BD-DE65E8A6EA5F}">
  <dimension ref="B1:AI60"/>
  <sheetViews>
    <sheetView tabSelected="1" zoomScale="75" zoomScaleNormal="50" workbookViewId="0">
      <pane xSplit="3" ySplit="8" topLeftCell="D9" activePane="bottomRight" state="frozen"/>
      <selection activeCell="L41" sqref="L41:M41"/>
      <selection pane="topRight" activeCell="L41" sqref="L41:M41"/>
      <selection pane="bottomLeft" activeCell="L41" sqref="L41:M41"/>
      <selection pane="bottomRight" activeCell="AA24" sqref="AA24"/>
    </sheetView>
  </sheetViews>
  <sheetFormatPr baseColWidth="10" defaultColWidth="10.83203125" defaultRowHeight="19" x14ac:dyDescent="0.25"/>
  <cols>
    <col min="1" max="1" width="3" style="3" customWidth="1"/>
    <col min="2" max="2" width="48" style="3" bestFit="1" customWidth="1"/>
    <col min="3" max="3" width="10.83203125" style="3"/>
    <col min="4" max="34" width="7.6640625" style="3" customWidth="1"/>
    <col min="35" max="16384" width="10.83203125" style="3"/>
  </cols>
  <sheetData>
    <row r="1" spans="2:35" ht="19" customHeight="1" x14ac:dyDescent="0.25"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2:35" ht="19" customHeight="1" x14ac:dyDescent="0.25"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2:35" x14ac:dyDescent="0.25">
      <c r="B3" s="4" t="s">
        <v>2</v>
      </c>
      <c r="C3" s="15">
        <v>45383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2:35" x14ac:dyDescent="0.25">
      <c r="B4" s="4" t="s">
        <v>3</v>
      </c>
      <c r="C4" s="7"/>
      <c r="D4" s="8">
        <v>0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  <c r="AD4" s="8">
        <v>0</v>
      </c>
      <c r="AE4" s="8">
        <v>0</v>
      </c>
      <c r="AF4" s="8"/>
      <c r="AG4" s="8"/>
      <c r="AH4" s="8"/>
      <c r="AI4" s="4"/>
    </row>
    <row r="5" spans="2:35" s="4" customFormat="1" ht="10" customHeight="1" x14ac:dyDescent="0.25">
      <c r="D5" s="56"/>
      <c r="E5" s="56"/>
      <c r="F5" s="56"/>
      <c r="G5" s="56"/>
      <c r="H5" s="56"/>
      <c r="I5" s="42"/>
      <c r="J5" s="42"/>
      <c r="K5" s="56"/>
      <c r="L5" s="56"/>
      <c r="M5" s="56"/>
      <c r="N5" s="56"/>
      <c r="O5" s="56"/>
      <c r="P5" s="42"/>
      <c r="Q5" s="42"/>
      <c r="R5" s="56"/>
      <c r="S5" s="56"/>
      <c r="T5" s="56"/>
      <c r="U5" s="56"/>
      <c r="V5" s="56"/>
      <c r="W5" s="42"/>
      <c r="X5" s="48"/>
      <c r="Y5" s="56"/>
      <c r="Z5" s="56"/>
      <c r="AA5" s="56"/>
      <c r="AB5" s="56"/>
      <c r="AC5" s="56"/>
      <c r="AD5" s="42"/>
      <c r="AE5" s="42"/>
      <c r="AF5" s="56"/>
      <c r="AG5" s="56"/>
      <c r="AH5" s="56"/>
      <c r="AI5" s="56"/>
    </row>
    <row r="6" spans="2:35" ht="20" x14ac:dyDescent="0.25">
      <c r="B6" s="5"/>
      <c r="C6" s="13" t="s">
        <v>4</v>
      </c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4">
        <v>6</v>
      </c>
      <c r="J6" s="14">
        <v>7</v>
      </c>
      <c r="K6" s="14">
        <v>8</v>
      </c>
      <c r="L6" s="14">
        <v>9</v>
      </c>
      <c r="M6" s="14">
        <v>10</v>
      </c>
      <c r="N6" s="14">
        <v>11</v>
      </c>
      <c r="O6" s="14">
        <v>12</v>
      </c>
      <c r="P6" s="14">
        <v>13</v>
      </c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4">
        <v>20</v>
      </c>
      <c r="X6" s="14">
        <v>21</v>
      </c>
      <c r="Y6" s="14">
        <v>22</v>
      </c>
      <c r="Z6" s="14">
        <v>23</v>
      </c>
      <c r="AA6" s="14">
        <v>24</v>
      </c>
      <c r="AB6" s="14">
        <v>25</v>
      </c>
      <c r="AC6" s="14">
        <v>26</v>
      </c>
      <c r="AD6" s="14">
        <v>27</v>
      </c>
      <c r="AE6" s="14">
        <v>28</v>
      </c>
      <c r="AF6" s="14">
        <v>29</v>
      </c>
      <c r="AG6" s="14">
        <v>30</v>
      </c>
      <c r="AH6" s="14">
        <v>31</v>
      </c>
      <c r="AI6" s="13" t="s">
        <v>5</v>
      </c>
    </row>
    <row r="7" spans="2:35" x14ac:dyDescent="0.25">
      <c r="B7" s="12" t="s">
        <v>15</v>
      </c>
      <c r="C7" s="9"/>
      <c r="D7" s="20">
        <f>C59</f>
        <v>-8.0099999999999767</v>
      </c>
      <c r="E7" s="20">
        <f t="shared" ref="E7:AH7" si="0">D59</f>
        <v>-10.559999999999977</v>
      </c>
      <c r="F7" s="20">
        <f t="shared" si="0"/>
        <v>-10.859999999999978</v>
      </c>
      <c r="G7" s="20">
        <f t="shared" si="0"/>
        <v>-10.859999999999978</v>
      </c>
      <c r="H7" s="20">
        <f t="shared" si="0"/>
        <v>-12.259999999999978</v>
      </c>
      <c r="I7" s="20">
        <f t="shared" si="0"/>
        <v>-28.659999999999975</v>
      </c>
      <c r="J7" s="20">
        <f t="shared" si="0"/>
        <v>-30.859999999999975</v>
      </c>
      <c r="K7" s="20">
        <f t="shared" si="0"/>
        <v>-30.859999999999975</v>
      </c>
      <c r="L7" s="20">
        <f t="shared" si="0"/>
        <v>-31.059999999999974</v>
      </c>
      <c r="M7" s="20">
        <f t="shared" si="0"/>
        <v>-31.859999999999975</v>
      </c>
      <c r="N7" s="20">
        <f t="shared" si="0"/>
        <v>-35.359999999999971</v>
      </c>
      <c r="O7" s="20">
        <f t="shared" si="0"/>
        <v>-35.359999999999971</v>
      </c>
      <c r="P7" s="20">
        <f t="shared" si="0"/>
        <v>-35.359999999999971</v>
      </c>
      <c r="Q7" s="20">
        <f t="shared" si="0"/>
        <v>-35.359999999999971</v>
      </c>
      <c r="R7" s="20">
        <f t="shared" si="0"/>
        <v>-35.359999999999971</v>
      </c>
      <c r="S7" s="20">
        <f t="shared" si="0"/>
        <v>-39.859999999999971</v>
      </c>
      <c r="T7" s="20">
        <f t="shared" si="0"/>
        <v>-46.059999999999974</v>
      </c>
      <c r="U7" s="20">
        <f t="shared" si="0"/>
        <v>-46.059999999999974</v>
      </c>
      <c r="V7" s="20">
        <f t="shared" si="0"/>
        <v>-46.059999999999974</v>
      </c>
      <c r="W7" s="20">
        <f t="shared" si="0"/>
        <v>-46.059999999999974</v>
      </c>
      <c r="X7" s="20">
        <f t="shared" si="0"/>
        <v>-46.059999999999974</v>
      </c>
      <c r="Y7" s="20">
        <f t="shared" si="0"/>
        <v>-46.059999999999974</v>
      </c>
      <c r="Z7" s="20">
        <f t="shared" si="0"/>
        <v>-46.059999999999974</v>
      </c>
      <c r="AA7" s="20">
        <f t="shared" si="0"/>
        <v>-46.059999999999974</v>
      </c>
      <c r="AB7" s="20">
        <f t="shared" si="0"/>
        <v>-46.059999999999974</v>
      </c>
      <c r="AC7" s="20">
        <f t="shared" si="0"/>
        <v>-46.059999999999974</v>
      </c>
      <c r="AD7" s="20">
        <f t="shared" si="0"/>
        <v>-46.059999999999974</v>
      </c>
      <c r="AE7" s="20">
        <f t="shared" si="0"/>
        <v>-46.059999999999974</v>
      </c>
      <c r="AF7" s="20">
        <f t="shared" si="0"/>
        <v>-46.059999999999974</v>
      </c>
      <c r="AG7" s="20">
        <f t="shared" si="0"/>
        <v>-48.059999999999974</v>
      </c>
      <c r="AH7" s="20">
        <f t="shared" si="0"/>
        <v>-48.059999999999974</v>
      </c>
      <c r="AI7" s="10"/>
    </row>
    <row r="8" spans="2:35" x14ac:dyDescent="0.25">
      <c r="B8" s="12" t="s">
        <v>17</v>
      </c>
      <c r="C8" s="34">
        <f>'03-2024'!AH8</f>
        <v>-8.0099999999999767</v>
      </c>
      <c r="D8" s="35">
        <f>D59</f>
        <v>-10.559999999999977</v>
      </c>
      <c r="E8" s="35">
        <f t="shared" ref="E8:AH8" si="1">E59</f>
        <v>-10.859999999999978</v>
      </c>
      <c r="F8" s="35">
        <f t="shared" si="1"/>
        <v>-10.859999999999978</v>
      </c>
      <c r="G8" s="35">
        <f t="shared" si="1"/>
        <v>-12.259999999999978</v>
      </c>
      <c r="H8" s="35">
        <f t="shared" si="1"/>
        <v>-28.659999999999975</v>
      </c>
      <c r="I8" s="35">
        <f t="shared" si="1"/>
        <v>-30.859999999999975</v>
      </c>
      <c r="J8" s="35">
        <f t="shared" si="1"/>
        <v>-30.859999999999975</v>
      </c>
      <c r="K8" s="35">
        <f t="shared" si="1"/>
        <v>-31.059999999999974</v>
      </c>
      <c r="L8" s="35">
        <f t="shared" si="1"/>
        <v>-31.859999999999975</v>
      </c>
      <c r="M8" s="35">
        <f t="shared" si="1"/>
        <v>-35.359999999999971</v>
      </c>
      <c r="N8" s="35">
        <f t="shared" si="1"/>
        <v>-35.359999999999971</v>
      </c>
      <c r="O8" s="35">
        <f t="shared" si="1"/>
        <v>-35.359999999999971</v>
      </c>
      <c r="P8" s="35">
        <f t="shared" si="1"/>
        <v>-35.359999999999971</v>
      </c>
      <c r="Q8" s="35">
        <f t="shared" si="1"/>
        <v>-35.359999999999971</v>
      </c>
      <c r="R8" s="35">
        <f t="shared" si="1"/>
        <v>-39.859999999999971</v>
      </c>
      <c r="S8" s="35">
        <f t="shared" si="1"/>
        <v>-46.059999999999974</v>
      </c>
      <c r="T8" s="35">
        <f t="shared" si="1"/>
        <v>-46.059999999999974</v>
      </c>
      <c r="U8" s="35">
        <f t="shared" si="1"/>
        <v>-46.059999999999974</v>
      </c>
      <c r="V8" s="35">
        <f t="shared" si="1"/>
        <v>-46.059999999999974</v>
      </c>
      <c r="W8" s="35">
        <f t="shared" si="1"/>
        <v>-46.059999999999974</v>
      </c>
      <c r="X8" s="35">
        <f t="shared" si="1"/>
        <v>-46.059999999999974</v>
      </c>
      <c r="Y8" s="35">
        <f t="shared" si="1"/>
        <v>-46.059999999999974</v>
      </c>
      <c r="Z8" s="35">
        <f t="shared" si="1"/>
        <v>-46.059999999999974</v>
      </c>
      <c r="AA8" s="35">
        <f t="shared" si="1"/>
        <v>-46.059999999999974</v>
      </c>
      <c r="AB8" s="35">
        <f t="shared" si="1"/>
        <v>-46.059999999999974</v>
      </c>
      <c r="AC8" s="35">
        <f t="shared" si="1"/>
        <v>-46.059999999999974</v>
      </c>
      <c r="AD8" s="35">
        <f t="shared" si="1"/>
        <v>-46.059999999999974</v>
      </c>
      <c r="AE8" s="35">
        <f t="shared" si="1"/>
        <v>-46.059999999999974</v>
      </c>
      <c r="AF8" s="35">
        <f t="shared" si="1"/>
        <v>-48.059999999999974</v>
      </c>
      <c r="AG8" s="35">
        <f t="shared" si="1"/>
        <v>-48.059999999999974</v>
      </c>
      <c r="AH8" s="35">
        <f t="shared" si="1"/>
        <v>-48.059999999999974</v>
      </c>
      <c r="AI8" s="10"/>
    </row>
    <row r="9" spans="2:35" x14ac:dyDescent="0.25">
      <c r="B9" s="1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2:35" ht="20" x14ac:dyDescent="0.25">
      <c r="B10" s="28" t="s">
        <v>6</v>
      </c>
      <c r="C10" s="24" t="s">
        <v>7</v>
      </c>
      <c r="D10" s="33">
        <f>D6</f>
        <v>1</v>
      </c>
      <c r="E10" s="33">
        <f t="shared" ref="E10:AH10" si="2">E6</f>
        <v>2</v>
      </c>
      <c r="F10" s="33">
        <f t="shared" si="2"/>
        <v>3</v>
      </c>
      <c r="G10" s="33">
        <f t="shared" si="2"/>
        <v>4</v>
      </c>
      <c r="H10" s="33">
        <f t="shared" si="2"/>
        <v>5</v>
      </c>
      <c r="I10" s="33">
        <f t="shared" si="2"/>
        <v>6</v>
      </c>
      <c r="J10" s="33">
        <f t="shared" si="2"/>
        <v>7</v>
      </c>
      <c r="K10" s="33">
        <f t="shared" si="2"/>
        <v>8</v>
      </c>
      <c r="L10" s="33">
        <f t="shared" si="2"/>
        <v>9</v>
      </c>
      <c r="M10" s="33">
        <f t="shared" si="2"/>
        <v>10</v>
      </c>
      <c r="N10" s="33">
        <f t="shared" si="2"/>
        <v>11</v>
      </c>
      <c r="O10" s="33">
        <f t="shared" si="2"/>
        <v>12</v>
      </c>
      <c r="P10" s="33">
        <f t="shared" si="2"/>
        <v>13</v>
      </c>
      <c r="Q10" s="33">
        <f t="shared" si="2"/>
        <v>14</v>
      </c>
      <c r="R10" s="33">
        <f t="shared" si="2"/>
        <v>15</v>
      </c>
      <c r="S10" s="33">
        <f t="shared" si="2"/>
        <v>16</v>
      </c>
      <c r="T10" s="33">
        <f t="shared" si="2"/>
        <v>17</v>
      </c>
      <c r="U10" s="33">
        <f t="shared" si="2"/>
        <v>18</v>
      </c>
      <c r="V10" s="33">
        <f t="shared" si="2"/>
        <v>19</v>
      </c>
      <c r="W10" s="33">
        <f t="shared" si="2"/>
        <v>20</v>
      </c>
      <c r="X10" s="33">
        <f t="shared" si="2"/>
        <v>21</v>
      </c>
      <c r="Y10" s="33">
        <f t="shared" si="2"/>
        <v>22</v>
      </c>
      <c r="Z10" s="33">
        <f t="shared" si="2"/>
        <v>23</v>
      </c>
      <c r="AA10" s="33">
        <f t="shared" si="2"/>
        <v>24</v>
      </c>
      <c r="AB10" s="33">
        <f t="shared" si="2"/>
        <v>25</v>
      </c>
      <c r="AC10" s="33">
        <f t="shared" si="2"/>
        <v>26</v>
      </c>
      <c r="AD10" s="33">
        <f t="shared" si="2"/>
        <v>27</v>
      </c>
      <c r="AE10" s="33">
        <f t="shared" si="2"/>
        <v>28</v>
      </c>
      <c r="AF10" s="33">
        <f t="shared" si="2"/>
        <v>29</v>
      </c>
      <c r="AG10" s="33">
        <f t="shared" si="2"/>
        <v>30</v>
      </c>
      <c r="AH10" s="33">
        <f t="shared" si="2"/>
        <v>31</v>
      </c>
      <c r="AI10" s="30" t="s">
        <v>5</v>
      </c>
    </row>
    <row r="11" spans="2:35" x14ac:dyDescent="0.25">
      <c r="B11" s="17" t="s">
        <v>42</v>
      </c>
      <c r="C11" s="1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0">
        <f>SUM(D11:AH11)</f>
        <v>0</v>
      </c>
    </row>
    <row r="12" spans="2:35" x14ac:dyDescent="0.25">
      <c r="B12" s="17" t="s">
        <v>50</v>
      </c>
      <c r="C12" s="1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0">
        <f t="shared" ref="AI12:AI16" si="3">SUM(D12:AH12)</f>
        <v>0</v>
      </c>
    </row>
    <row r="13" spans="2:35" x14ac:dyDescent="0.25">
      <c r="B13" s="17" t="s">
        <v>45</v>
      </c>
      <c r="C13" s="10"/>
      <c r="D13" s="21"/>
      <c r="E13" s="21"/>
      <c r="F13" s="21"/>
      <c r="G13" s="21"/>
      <c r="H13" s="21"/>
      <c r="I13" s="21"/>
      <c r="J13" s="21"/>
      <c r="K13" s="21"/>
      <c r="L13" s="21"/>
      <c r="M13" s="21"/>
      <c r="O13" s="21"/>
      <c r="P13" s="21"/>
      <c r="Q13" s="21"/>
      <c r="R13" s="21"/>
      <c r="S13" s="21"/>
      <c r="T13" s="21"/>
      <c r="U13" s="54"/>
      <c r="V13" s="54"/>
      <c r="W13" s="54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0">
        <f>SUM(D13:AH13)</f>
        <v>0</v>
      </c>
    </row>
    <row r="14" spans="2:35" x14ac:dyDescent="0.25">
      <c r="B14" s="17"/>
      <c r="C14" s="1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54"/>
      <c r="V14" s="54"/>
      <c r="W14" s="54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0">
        <f t="shared" si="3"/>
        <v>0</v>
      </c>
    </row>
    <row r="15" spans="2:35" x14ac:dyDescent="0.25">
      <c r="B15" s="17"/>
      <c r="C15" s="10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0">
        <f t="shared" si="3"/>
        <v>0</v>
      </c>
    </row>
    <row r="16" spans="2:35" x14ac:dyDescent="0.25">
      <c r="B16" s="36" t="s">
        <v>33</v>
      </c>
      <c r="C16" s="37"/>
      <c r="D16" s="38">
        <f t="shared" ref="D16:AH16" si="4">SUM(D11:D15)</f>
        <v>0</v>
      </c>
      <c r="E16" s="38">
        <f t="shared" si="4"/>
        <v>0</v>
      </c>
      <c r="F16" s="38">
        <f t="shared" si="4"/>
        <v>0</v>
      </c>
      <c r="G16" s="38">
        <f t="shared" si="4"/>
        <v>0</v>
      </c>
      <c r="H16" s="38">
        <f t="shared" si="4"/>
        <v>0</v>
      </c>
      <c r="I16" s="38">
        <f t="shared" si="4"/>
        <v>0</v>
      </c>
      <c r="J16" s="38">
        <f t="shared" si="4"/>
        <v>0</v>
      </c>
      <c r="K16" s="38">
        <f t="shared" si="4"/>
        <v>0</v>
      </c>
      <c r="L16" s="38">
        <f t="shared" si="4"/>
        <v>0</v>
      </c>
      <c r="M16" s="38">
        <f t="shared" si="4"/>
        <v>0</v>
      </c>
      <c r="N16" s="38">
        <f t="shared" si="4"/>
        <v>0</v>
      </c>
      <c r="O16" s="38">
        <f t="shared" si="4"/>
        <v>0</v>
      </c>
      <c r="P16" s="38">
        <f t="shared" si="4"/>
        <v>0</v>
      </c>
      <c r="Q16" s="38">
        <f t="shared" si="4"/>
        <v>0</v>
      </c>
      <c r="R16" s="38">
        <f t="shared" si="4"/>
        <v>0</v>
      </c>
      <c r="S16" s="38">
        <f t="shared" si="4"/>
        <v>0</v>
      </c>
      <c r="T16" s="38">
        <f t="shared" si="4"/>
        <v>0</v>
      </c>
      <c r="U16" s="38">
        <f t="shared" si="4"/>
        <v>0</v>
      </c>
      <c r="V16" s="38">
        <f t="shared" si="4"/>
        <v>0</v>
      </c>
      <c r="W16" s="38">
        <f t="shared" si="4"/>
        <v>0</v>
      </c>
      <c r="X16" s="38">
        <f t="shared" si="4"/>
        <v>0</v>
      </c>
      <c r="Y16" s="38">
        <f t="shared" si="4"/>
        <v>0</v>
      </c>
      <c r="Z16" s="38">
        <f t="shared" si="4"/>
        <v>0</v>
      </c>
      <c r="AA16" s="38">
        <f t="shared" si="4"/>
        <v>0</v>
      </c>
      <c r="AB16" s="38">
        <f t="shared" si="4"/>
        <v>0</v>
      </c>
      <c r="AC16" s="38">
        <f t="shared" si="4"/>
        <v>0</v>
      </c>
      <c r="AD16" s="38">
        <f t="shared" si="4"/>
        <v>0</v>
      </c>
      <c r="AE16" s="38">
        <f t="shared" si="4"/>
        <v>0</v>
      </c>
      <c r="AF16" s="38">
        <f t="shared" si="4"/>
        <v>0</v>
      </c>
      <c r="AG16" s="38">
        <f t="shared" si="4"/>
        <v>0</v>
      </c>
      <c r="AH16" s="38">
        <f t="shared" si="4"/>
        <v>0</v>
      </c>
      <c r="AI16" s="39">
        <f t="shared" si="3"/>
        <v>0</v>
      </c>
    </row>
    <row r="17" spans="2:35" x14ac:dyDescent="0.25">
      <c r="B17" s="19" t="s">
        <v>8</v>
      </c>
      <c r="C17" s="22">
        <f>C8</f>
        <v>-8.0099999999999767</v>
      </c>
      <c r="D17" s="22">
        <f t="shared" ref="D17:AH17" si="5">D16+D7</f>
        <v>-8.0099999999999767</v>
      </c>
      <c r="E17" s="22">
        <f t="shared" si="5"/>
        <v>-10.559999999999977</v>
      </c>
      <c r="F17" s="22">
        <f t="shared" si="5"/>
        <v>-10.859999999999978</v>
      </c>
      <c r="G17" s="22">
        <f t="shared" si="5"/>
        <v>-10.859999999999978</v>
      </c>
      <c r="H17" s="22">
        <f t="shared" si="5"/>
        <v>-12.259999999999978</v>
      </c>
      <c r="I17" s="22">
        <f t="shared" si="5"/>
        <v>-28.659999999999975</v>
      </c>
      <c r="J17" s="22">
        <f t="shared" si="5"/>
        <v>-30.859999999999975</v>
      </c>
      <c r="K17" s="22">
        <f t="shared" si="5"/>
        <v>-30.859999999999975</v>
      </c>
      <c r="L17" s="22">
        <f t="shared" si="5"/>
        <v>-31.059999999999974</v>
      </c>
      <c r="M17" s="22">
        <f t="shared" si="5"/>
        <v>-31.859999999999975</v>
      </c>
      <c r="N17" s="22">
        <f t="shared" si="5"/>
        <v>-35.359999999999971</v>
      </c>
      <c r="O17" s="22">
        <f t="shared" si="5"/>
        <v>-35.359999999999971</v>
      </c>
      <c r="P17" s="22">
        <f t="shared" si="5"/>
        <v>-35.359999999999971</v>
      </c>
      <c r="Q17" s="22">
        <f t="shared" si="5"/>
        <v>-35.359999999999971</v>
      </c>
      <c r="R17" s="22">
        <f t="shared" si="5"/>
        <v>-35.359999999999971</v>
      </c>
      <c r="S17" s="22">
        <f t="shared" si="5"/>
        <v>-39.859999999999971</v>
      </c>
      <c r="T17" s="22">
        <f t="shared" si="5"/>
        <v>-46.059999999999974</v>
      </c>
      <c r="U17" s="22">
        <f t="shared" si="5"/>
        <v>-46.059999999999974</v>
      </c>
      <c r="V17" s="22">
        <f t="shared" si="5"/>
        <v>-46.059999999999974</v>
      </c>
      <c r="W17" s="22">
        <f t="shared" si="5"/>
        <v>-46.059999999999974</v>
      </c>
      <c r="X17" s="22">
        <f t="shared" si="5"/>
        <v>-46.059999999999974</v>
      </c>
      <c r="Y17" s="22">
        <f t="shared" si="5"/>
        <v>-46.059999999999974</v>
      </c>
      <c r="Z17" s="22">
        <f t="shared" si="5"/>
        <v>-46.059999999999974</v>
      </c>
      <c r="AA17" s="22">
        <f t="shared" si="5"/>
        <v>-46.059999999999974</v>
      </c>
      <c r="AB17" s="22">
        <f t="shared" si="5"/>
        <v>-46.059999999999974</v>
      </c>
      <c r="AC17" s="22">
        <f t="shared" si="5"/>
        <v>-46.059999999999974</v>
      </c>
      <c r="AD17" s="22">
        <f t="shared" si="5"/>
        <v>-46.059999999999974</v>
      </c>
      <c r="AE17" s="22">
        <f t="shared" si="5"/>
        <v>-46.059999999999974</v>
      </c>
      <c r="AF17" s="22">
        <f t="shared" si="5"/>
        <v>-46.059999999999974</v>
      </c>
      <c r="AG17" s="22">
        <f t="shared" si="5"/>
        <v>-48.059999999999974</v>
      </c>
      <c r="AH17" s="22">
        <f t="shared" si="5"/>
        <v>-48.059999999999974</v>
      </c>
      <c r="AI17" s="23"/>
    </row>
    <row r="18" spans="2:35" x14ac:dyDescent="0.25"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</row>
    <row r="19" spans="2:35" ht="20" x14ac:dyDescent="0.25">
      <c r="B19" s="28" t="s">
        <v>9</v>
      </c>
      <c r="C19" s="24" t="s">
        <v>7</v>
      </c>
      <c r="D19" s="29">
        <f t="shared" ref="D19:AH19" si="6">D6</f>
        <v>1</v>
      </c>
      <c r="E19" s="29">
        <f t="shared" si="6"/>
        <v>2</v>
      </c>
      <c r="F19" s="29">
        <f t="shared" si="6"/>
        <v>3</v>
      </c>
      <c r="G19" s="29">
        <f t="shared" si="6"/>
        <v>4</v>
      </c>
      <c r="H19" s="29">
        <f t="shared" si="6"/>
        <v>5</v>
      </c>
      <c r="I19" s="29">
        <f t="shared" si="6"/>
        <v>6</v>
      </c>
      <c r="J19" s="29">
        <f t="shared" si="6"/>
        <v>7</v>
      </c>
      <c r="K19" s="29">
        <f t="shared" si="6"/>
        <v>8</v>
      </c>
      <c r="L19" s="29">
        <f t="shared" si="6"/>
        <v>9</v>
      </c>
      <c r="M19" s="29">
        <f t="shared" si="6"/>
        <v>10</v>
      </c>
      <c r="N19" s="29">
        <f t="shared" si="6"/>
        <v>11</v>
      </c>
      <c r="O19" s="29">
        <f t="shared" si="6"/>
        <v>12</v>
      </c>
      <c r="P19" s="29">
        <f t="shared" si="6"/>
        <v>13</v>
      </c>
      <c r="Q19" s="29">
        <f t="shared" si="6"/>
        <v>14</v>
      </c>
      <c r="R19" s="29">
        <f t="shared" si="6"/>
        <v>15</v>
      </c>
      <c r="S19" s="29">
        <f t="shared" si="6"/>
        <v>16</v>
      </c>
      <c r="T19" s="29">
        <f t="shared" si="6"/>
        <v>17</v>
      </c>
      <c r="U19" s="29">
        <f t="shared" si="6"/>
        <v>18</v>
      </c>
      <c r="V19" s="29">
        <f t="shared" si="6"/>
        <v>19</v>
      </c>
      <c r="W19" s="29">
        <f t="shared" si="6"/>
        <v>20</v>
      </c>
      <c r="X19" s="29">
        <f t="shared" si="6"/>
        <v>21</v>
      </c>
      <c r="Y19" s="29">
        <f t="shared" si="6"/>
        <v>22</v>
      </c>
      <c r="Z19" s="29">
        <f t="shared" si="6"/>
        <v>23</v>
      </c>
      <c r="AA19" s="29">
        <f t="shared" si="6"/>
        <v>24</v>
      </c>
      <c r="AB19" s="29">
        <f t="shared" si="6"/>
        <v>25</v>
      </c>
      <c r="AC19" s="29">
        <f t="shared" si="6"/>
        <v>26</v>
      </c>
      <c r="AD19" s="29">
        <f t="shared" si="6"/>
        <v>27</v>
      </c>
      <c r="AE19" s="29">
        <f t="shared" si="6"/>
        <v>28</v>
      </c>
      <c r="AF19" s="29">
        <f t="shared" si="6"/>
        <v>29</v>
      </c>
      <c r="AG19" s="29">
        <f t="shared" si="6"/>
        <v>30</v>
      </c>
      <c r="AH19" s="29">
        <f t="shared" si="6"/>
        <v>31</v>
      </c>
      <c r="AI19" s="30" t="s">
        <v>5</v>
      </c>
    </row>
    <row r="20" spans="2:35" x14ac:dyDescent="0.25">
      <c r="B20" s="17" t="s">
        <v>12</v>
      </c>
      <c r="C20" s="1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>
        <v>4.5</v>
      </c>
      <c r="S20" s="21">
        <v>6.2</v>
      </c>
      <c r="T20" s="21"/>
      <c r="U20" s="21"/>
      <c r="V20" s="54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0">
        <f>SUM(D20:AH20)</f>
        <v>10.7</v>
      </c>
    </row>
    <row r="21" spans="2:35" x14ac:dyDescent="0.25">
      <c r="B21" s="17" t="s">
        <v>43</v>
      </c>
      <c r="C21" s="10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21"/>
      <c r="AG21" s="21"/>
      <c r="AH21" s="21"/>
      <c r="AI21" s="20">
        <f t="shared" ref="AI21:AI46" si="7">SUM(D21:AH21)</f>
        <v>0</v>
      </c>
    </row>
    <row r="22" spans="2:35" x14ac:dyDescent="0.25">
      <c r="B22" s="17" t="s">
        <v>52</v>
      </c>
      <c r="C22" s="10"/>
      <c r="D22" s="54"/>
      <c r="E22" s="54"/>
      <c r="F22" s="54"/>
      <c r="G22" s="54"/>
      <c r="H22" s="54"/>
      <c r="I22" s="54"/>
      <c r="J22" s="54"/>
      <c r="K22" s="54"/>
      <c r="L22" s="49">
        <f>0.07+0.73</f>
        <v>0.8</v>
      </c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21"/>
      <c r="AG22" s="21"/>
      <c r="AH22" s="21"/>
      <c r="AI22" s="20">
        <f t="shared" si="7"/>
        <v>0.8</v>
      </c>
    </row>
    <row r="23" spans="2:35" x14ac:dyDescent="0.25">
      <c r="B23" s="17"/>
      <c r="C23" s="10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21"/>
      <c r="AG23" s="21"/>
      <c r="AH23" s="21"/>
      <c r="AI23" s="20">
        <f t="shared" si="7"/>
        <v>0</v>
      </c>
    </row>
    <row r="24" spans="2:35" x14ac:dyDescent="0.25">
      <c r="B24" s="17"/>
      <c r="C24" s="10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21"/>
      <c r="AG24" s="21"/>
      <c r="AH24" s="21"/>
      <c r="AI24" s="20">
        <f t="shared" si="7"/>
        <v>0</v>
      </c>
    </row>
    <row r="25" spans="2:35" x14ac:dyDescent="0.25">
      <c r="B25" s="17" t="s">
        <v>24</v>
      </c>
      <c r="C25" s="10"/>
      <c r="D25" s="54"/>
      <c r="E25" s="54"/>
      <c r="F25" s="54"/>
      <c r="G25" s="54"/>
      <c r="H25" s="49">
        <v>8.1</v>
      </c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21"/>
      <c r="AG25" s="21"/>
      <c r="AH25" s="21"/>
      <c r="AI25" s="20">
        <f t="shared" si="7"/>
        <v>8.1</v>
      </c>
    </row>
    <row r="26" spans="2:35" x14ac:dyDescent="0.25">
      <c r="B26" s="17" t="s">
        <v>25</v>
      </c>
      <c r="C26" s="10"/>
      <c r="D26" s="54"/>
      <c r="E26" s="54"/>
      <c r="F26" s="54"/>
      <c r="G26" s="54"/>
      <c r="H26" s="54"/>
      <c r="I26" s="54"/>
      <c r="J26" s="54"/>
      <c r="K26" s="54"/>
      <c r="L26" s="54"/>
      <c r="M26" s="49">
        <v>1.8</v>
      </c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21"/>
      <c r="AG26" s="21"/>
      <c r="AH26" s="21"/>
      <c r="AI26" s="20">
        <f t="shared" si="7"/>
        <v>1.8</v>
      </c>
    </row>
    <row r="27" spans="2:35" x14ac:dyDescent="0.25">
      <c r="B27" s="17" t="s">
        <v>27</v>
      </c>
      <c r="C27" s="10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21"/>
      <c r="AG27" s="21"/>
      <c r="AH27" s="21"/>
      <c r="AI27" s="20">
        <f t="shared" si="7"/>
        <v>0</v>
      </c>
    </row>
    <row r="28" spans="2:35" x14ac:dyDescent="0.25">
      <c r="B28" s="17" t="s">
        <v>13</v>
      </c>
      <c r="C28" s="10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21"/>
      <c r="AG28" s="21"/>
      <c r="AH28" s="21"/>
      <c r="AI28" s="20">
        <f t="shared" si="7"/>
        <v>0</v>
      </c>
    </row>
    <row r="29" spans="2:35" x14ac:dyDescent="0.25">
      <c r="B29" s="17" t="s">
        <v>14</v>
      </c>
      <c r="C29" s="10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21"/>
      <c r="AG29" s="21"/>
      <c r="AH29" s="21"/>
      <c r="AI29" s="20">
        <f t="shared" si="7"/>
        <v>0</v>
      </c>
    </row>
    <row r="30" spans="2:35" x14ac:dyDescent="0.25">
      <c r="B30" s="17" t="s">
        <v>20</v>
      </c>
      <c r="C30" s="10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21"/>
      <c r="AG30" s="21"/>
      <c r="AH30" s="21"/>
      <c r="AI30" s="20">
        <f t="shared" si="7"/>
        <v>0</v>
      </c>
    </row>
    <row r="31" spans="2:35" x14ac:dyDescent="0.25">
      <c r="B31" s="17" t="s">
        <v>32</v>
      </c>
      <c r="C31" s="43"/>
      <c r="D31" s="55"/>
      <c r="E31" s="55"/>
      <c r="F31" s="55"/>
      <c r="G31" s="55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44"/>
      <c r="AG31" s="44"/>
      <c r="AH31" s="44"/>
      <c r="AI31" s="20">
        <f t="shared" si="7"/>
        <v>0</v>
      </c>
    </row>
    <row r="32" spans="2:35" x14ac:dyDescent="0.25">
      <c r="B32" s="41" t="s">
        <v>54</v>
      </c>
      <c r="C32" s="43"/>
      <c r="D32" s="55"/>
      <c r="E32" s="55"/>
      <c r="F32" s="55"/>
      <c r="G32" s="55"/>
      <c r="H32" s="51">
        <f>5.3+0.9</f>
        <v>6.2</v>
      </c>
      <c r="I32" s="55"/>
      <c r="J32" s="55"/>
      <c r="K32" s="55"/>
      <c r="L32" s="55"/>
      <c r="M32" s="51">
        <v>1.5</v>
      </c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44"/>
      <c r="AG32" s="44"/>
      <c r="AH32" s="44"/>
      <c r="AI32" s="20">
        <f t="shared" si="7"/>
        <v>7.7</v>
      </c>
    </row>
    <row r="33" spans="2:35" x14ac:dyDescent="0.25">
      <c r="B33" s="41" t="s">
        <v>55</v>
      </c>
      <c r="C33" s="43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44"/>
      <c r="AG33" s="44"/>
      <c r="AH33" s="44"/>
      <c r="AI33" s="20">
        <f t="shared" si="7"/>
        <v>0</v>
      </c>
    </row>
    <row r="34" spans="2:35" x14ac:dyDescent="0.25">
      <c r="B34" s="41" t="s">
        <v>51</v>
      </c>
      <c r="C34" s="43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44"/>
      <c r="AG34" s="44"/>
      <c r="AH34" s="44"/>
      <c r="AI34" s="20">
        <f t="shared" si="7"/>
        <v>0</v>
      </c>
    </row>
    <row r="35" spans="2:35" x14ac:dyDescent="0.25">
      <c r="B35" s="17" t="s">
        <v>58</v>
      </c>
      <c r="C35" s="43"/>
      <c r="D35" s="55"/>
      <c r="E35" s="55"/>
      <c r="F35" s="55"/>
      <c r="G35" s="55"/>
      <c r="H35" s="51">
        <v>1.9</v>
      </c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44"/>
      <c r="AG35" s="44"/>
      <c r="AH35" s="44"/>
      <c r="AI35" s="20">
        <f t="shared" si="7"/>
        <v>1.9</v>
      </c>
    </row>
    <row r="36" spans="2:35" x14ac:dyDescent="0.25">
      <c r="B36" s="41" t="s">
        <v>59</v>
      </c>
      <c r="C36" s="43"/>
      <c r="D36" s="55"/>
      <c r="E36" s="55"/>
      <c r="F36" s="55"/>
      <c r="G36" s="55"/>
      <c r="H36" s="55"/>
      <c r="I36" s="55"/>
      <c r="J36" s="55"/>
      <c r="K36" s="55"/>
      <c r="L36" s="55"/>
      <c r="M36" s="51">
        <v>0.2</v>
      </c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44"/>
      <c r="AG36" s="44"/>
      <c r="AH36" s="44"/>
      <c r="AI36" s="20">
        <f t="shared" si="7"/>
        <v>0.2</v>
      </c>
    </row>
    <row r="37" spans="2:35" x14ac:dyDescent="0.25">
      <c r="B37" s="41" t="s">
        <v>60</v>
      </c>
      <c r="C37" s="10"/>
      <c r="D37" s="54"/>
      <c r="E37" s="49">
        <v>0.3</v>
      </c>
      <c r="F37" s="54"/>
      <c r="G37" s="54"/>
      <c r="H37" s="54"/>
      <c r="I37" s="49">
        <v>2.2000000000000002</v>
      </c>
      <c r="J37" s="54"/>
      <c r="K37" s="49">
        <v>0.2</v>
      </c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21"/>
      <c r="AG37" s="21"/>
      <c r="AH37" s="21"/>
      <c r="AI37" s="20">
        <f t="shared" si="7"/>
        <v>2.7</v>
      </c>
    </row>
    <row r="38" spans="2:35" x14ac:dyDescent="0.25">
      <c r="B38" s="17"/>
      <c r="C38" s="10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21"/>
      <c r="AG38" s="21"/>
      <c r="AH38" s="21"/>
      <c r="AI38" s="20">
        <f t="shared" si="7"/>
        <v>0</v>
      </c>
    </row>
    <row r="39" spans="2:35" x14ac:dyDescent="0.25">
      <c r="B39" s="41"/>
      <c r="C39" s="43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44"/>
      <c r="AG39" s="44"/>
      <c r="AH39" s="44"/>
      <c r="AI39" s="20">
        <f t="shared" si="7"/>
        <v>0</v>
      </c>
    </row>
    <row r="40" spans="2:35" x14ac:dyDescent="0.25">
      <c r="B40" s="41"/>
      <c r="C40" s="43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44"/>
      <c r="AG40" s="44"/>
      <c r="AH40" s="44"/>
      <c r="AI40" s="20">
        <f t="shared" si="7"/>
        <v>0</v>
      </c>
    </row>
    <row r="41" spans="2:35" x14ac:dyDescent="0.25">
      <c r="B41" s="17" t="s">
        <v>57</v>
      </c>
      <c r="C41" s="1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0">
        <f t="shared" si="7"/>
        <v>0</v>
      </c>
    </row>
    <row r="42" spans="2:35" x14ac:dyDescent="0.25">
      <c r="B42" s="17" t="s">
        <v>52</v>
      </c>
      <c r="C42" s="1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0">
        <f t="shared" si="7"/>
        <v>0</v>
      </c>
    </row>
    <row r="43" spans="2:35" x14ac:dyDescent="0.25">
      <c r="B43" s="17" t="s">
        <v>40</v>
      </c>
      <c r="C43" s="10"/>
      <c r="D43" s="49">
        <v>2.5499999999999998</v>
      </c>
      <c r="E43" s="21"/>
      <c r="F43" s="21"/>
      <c r="G43" s="49">
        <v>1.4</v>
      </c>
      <c r="H43" s="49">
        <v>0.2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0">
        <f t="shared" si="7"/>
        <v>4.1499999999999995</v>
      </c>
    </row>
    <row r="44" spans="2:35" x14ac:dyDescent="0.25">
      <c r="B44" s="17" t="s">
        <v>62</v>
      </c>
      <c r="C44" s="1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0">
        <f t="shared" si="7"/>
        <v>0</v>
      </c>
    </row>
    <row r="45" spans="2:35" x14ac:dyDescent="0.25">
      <c r="B45" s="17" t="s">
        <v>21</v>
      </c>
      <c r="C45" s="1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0">
        <f t="shared" si="7"/>
        <v>0</v>
      </c>
    </row>
    <row r="46" spans="2:35" x14ac:dyDescent="0.25">
      <c r="B46" s="36" t="s">
        <v>10</v>
      </c>
      <c r="C46" s="40"/>
      <c r="D46" s="39">
        <f t="shared" ref="D46:AH46" si="8">SUM(D20:D45)</f>
        <v>2.5499999999999998</v>
      </c>
      <c r="E46" s="39">
        <f t="shared" si="8"/>
        <v>0.3</v>
      </c>
      <c r="F46" s="39">
        <f t="shared" si="8"/>
        <v>0</v>
      </c>
      <c r="G46" s="39">
        <f t="shared" si="8"/>
        <v>1.4</v>
      </c>
      <c r="H46" s="39">
        <f t="shared" si="8"/>
        <v>16.399999999999999</v>
      </c>
      <c r="I46" s="39">
        <f t="shared" si="8"/>
        <v>2.2000000000000002</v>
      </c>
      <c r="J46" s="39">
        <f t="shared" si="8"/>
        <v>0</v>
      </c>
      <c r="K46" s="39">
        <f t="shared" si="8"/>
        <v>0.2</v>
      </c>
      <c r="L46" s="39">
        <f t="shared" si="8"/>
        <v>0.8</v>
      </c>
      <c r="M46" s="39">
        <f t="shared" si="8"/>
        <v>3.5</v>
      </c>
      <c r="N46" s="39">
        <f t="shared" si="8"/>
        <v>0</v>
      </c>
      <c r="O46" s="39">
        <f t="shared" si="8"/>
        <v>0</v>
      </c>
      <c r="P46" s="39">
        <f t="shared" si="8"/>
        <v>0</v>
      </c>
      <c r="Q46" s="39">
        <f t="shared" si="8"/>
        <v>0</v>
      </c>
      <c r="R46" s="39">
        <f t="shared" si="8"/>
        <v>4.5</v>
      </c>
      <c r="S46" s="39">
        <f t="shared" si="8"/>
        <v>6.2</v>
      </c>
      <c r="T46" s="39">
        <f t="shared" si="8"/>
        <v>0</v>
      </c>
      <c r="U46" s="39">
        <f t="shared" si="8"/>
        <v>0</v>
      </c>
      <c r="V46" s="39">
        <f t="shared" si="8"/>
        <v>0</v>
      </c>
      <c r="W46" s="39">
        <f t="shared" si="8"/>
        <v>0</v>
      </c>
      <c r="X46" s="39">
        <f t="shared" si="8"/>
        <v>0</v>
      </c>
      <c r="Y46" s="39">
        <f t="shared" si="8"/>
        <v>0</v>
      </c>
      <c r="Z46" s="39">
        <f t="shared" si="8"/>
        <v>0</v>
      </c>
      <c r="AA46" s="39">
        <f t="shared" si="8"/>
        <v>0</v>
      </c>
      <c r="AB46" s="39">
        <f t="shared" si="8"/>
        <v>0</v>
      </c>
      <c r="AC46" s="39">
        <f t="shared" si="8"/>
        <v>0</v>
      </c>
      <c r="AD46" s="39">
        <f t="shared" si="8"/>
        <v>0</v>
      </c>
      <c r="AE46" s="39">
        <f t="shared" si="8"/>
        <v>0</v>
      </c>
      <c r="AF46" s="39">
        <f t="shared" si="8"/>
        <v>0</v>
      </c>
      <c r="AG46" s="39">
        <f t="shared" si="8"/>
        <v>0</v>
      </c>
      <c r="AH46" s="39">
        <f t="shared" si="8"/>
        <v>0</v>
      </c>
      <c r="AI46" s="39">
        <f t="shared" si="7"/>
        <v>38.049999999999997</v>
      </c>
    </row>
    <row r="47" spans="2:35" ht="20" x14ac:dyDescent="0.25">
      <c r="B47" s="31" t="s">
        <v>28</v>
      </c>
      <c r="C47" s="25" t="s">
        <v>7</v>
      </c>
      <c r="D47" s="14">
        <f t="shared" ref="D47:AH47" si="9">D6</f>
        <v>1</v>
      </c>
      <c r="E47" s="14">
        <f t="shared" si="9"/>
        <v>2</v>
      </c>
      <c r="F47" s="14">
        <f t="shared" si="9"/>
        <v>3</v>
      </c>
      <c r="G47" s="14">
        <f t="shared" si="9"/>
        <v>4</v>
      </c>
      <c r="H47" s="14">
        <f t="shared" si="9"/>
        <v>5</v>
      </c>
      <c r="I47" s="14">
        <f t="shared" si="9"/>
        <v>6</v>
      </c>
      <c r="J47" s="14">
        <f t="shared" si="9"/>
        <v>7</v>
      </c>
      <c r="K47" s="14">
        <f t="shared" si="9"/>
        <v>8</v>
      </c>
      <c r="L47" s="14">
        <f t="shared" si="9"/>
        <v>9</v>
      </c>
      <c r="M47" s="14">
        <f t="shared" si="9"/>
        <v>10</v>
      </c>
      <c r="N47" s="14">
        <f t="shared" si="9"/>
        <v>11</v>
      </c>
      <c r="O47" s="14">
        <f t="shared" si="9"/>
        <v>12</v>
      </c>
      <c r="P47" s="14">
        <f t="shared" si="9"/>
        <v>13</v>
      </c>
      <c r="Q47" s="14">
        <f t="shared" si="9"/>
        <v>14</v>
      </c>
      <c r="R47" s="14">
        <f t="shared" si="9"/>
        <v>15</v>
      </c>
      <c r="S47" s="14">
        <f t="shared" si="9"/>
        <v>16</v>
      </c>
      <c r="T47" s="14">
        <f t="shared" si="9"/>
        <v>17</v>
      </c>
      <c r="U47" s="14">
        <f t="shared" si="9"/>
        <v>18</v>
      </c>
      <c r="V47" s="14">
        <f t="shared" si="9"/>
        <v>19</v>
      </c>
      <c r="W47" s="14">
        <f t="shared" si="9"/>
        <v>20</v>
      </c>
      <c r="X47" s="14">
        <f t="shared" si="9"/>
        <v>21</v>
      </c>
      <c r="Y47" s="14">
        <f t="shared" si="9"/>
        <v>22</v>
      </c>
      <c r="Z47" s="14">
        <f t="shared" si="9"/>
        <v>23</v>
      </c>
      <c r="AA47" s="14">
        <f t="shared" si="9"/>
        <v>24</v>
      </c>
      <c r="AB47" s="14">
        <f t="shared" si="9"/>
        <v>25</v>
      </c>
      <c r="AC47" s="14">
        <f t="shared" si="9"/>
        <v>26</v>
      </c>
      <c r="AD47" s="14">
        <f t="shared" si="9"/>
        <v>27</v>
      </c>
      <c r="AE47" s="14">
        <f t="shared" si="9"/>
        <v>28</v>
      </c>
      <c r="AF47" s="14">
        <f t="shared" si="9"/>
        <v>29</v>
      </c>
      <c r="AG47" s="14">
        <f t="shared" si="9"/>
        <v>30</v>
      </c>
      <c r="AH47" s="14">
        <f t="shared" si="9"/>
        <v>31</v>
      </c>
      <c r="AI47" s="13" t="s">
        <v>5</v>
      </c>
    </row>
    <row r="48" spans="2:35" x14ac:dyDescent="0.25">
      <c r="B48" s="17" t="s">
        <v>18</v>
      </c>
      <c r="C48" s="10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>
        <v>2</v>
      </c>
      <c r="AG48" s="32"/>
      <c r="AH48" s="32"/>
      <c r="AI48" s="20">
        <f>SUM(D48:AH48)</f>
        <v>2</v>
      </c>
    </row>
    <row r="49" spans="2:35" x14ac:dyDescent="0.25">
      <c r="B49" s="17" t="s">
        <v>31</v>
      </c>
      <c r="C49" s="10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20">
        <f t="shared" ref="AI49:AI56" si="10">SUM(D49:AH49)</f>
        <v>0</v>
      </c>
    </row>
    <row r="50" spans="2:35" x14ac:dyDescent="0.25">
      <c r="B50" s="17"/>
      <c r="C50" s="10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20">
        <f t="shared" si="10"/>
        <v>0</v>
      </c>
    </row>
    <row r="51" spans="2:35" x14ac:dyDescent="0.25">
      <c r="B51" s="17"/>
      <c r="C51" s="10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20">
        <f t="shared" si="10"/>
        <v>0</v>
      </c>
    </row>
    <row r="52" spans="2:35" x14ac:dyDescent="0.25">
      <c r="B52" s="17"/>
      <c r="C52" s="10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20">
        <f t="shared" si="10"/>
        <v>0</v>
      </c>
    </row>
    <row r="53" spans="2:35" x14ac:dyDescent="0.25">
      <c r="B53" s="17"/>
      <c r="C53" s="10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20">
        <f t="shared" si="10"/>
        <v>0</v>
      </c>
    </row>
    <row r="54" spans="2:35" x14ac:dyDescent="0.25">
      <c r="B54" s="17"/>
      <c r="C54" s="10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20">
        <f t="shared" si="10"/>
        <v>0</v>
      </c>
    </row>
    <row r="55" spans="2:35" x14ac:dyDescent="0.25">
      <c r="B55" s="17"/>
      <c r="C55" s="10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20">
        <f t="shared" si="10"/>
        <v>0</v>
      </c>
    </row>
    <row r="56" spans="2:35" x14ac:dyDescent="0.25">
      <c r="B56" s="17"/>
      <c r="C56" s="10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20">
        <f t="shared" si="10"/>
        <v>0</v>
      </c>
    </row>
    <row r="57" spans="2:35" x14ac:dyDescent="0.25">
      <c r="B57" s="45" t="s">
        <v>10</v>
      </c>
      <c r="C57" s="46"/>
      <c r="D57" s="47">
        <f>SUM(D48:D56)</f>
        <v>0</v>
      </c>
      <c r="E57" s="47">
        <f t="shared" ref="E57:AI57" si="11">SUM(E48:E56)</f>
        <v>0</v>
      </c>
      <c r="F57" s="47">
        <f t="shared" si="11"/>
        <v>0</v>
      </c>
      <c r="G57" s="47">
        <f t="shared" si="11"/>
        <v>0</v>
      </c>
      <c r="H57" s="47">
        <f t="shared" si="11"/>
        <v>0</v>
      </c>
      <c r="I57" s="47">
        <f t="shared" si="11"/>
        <v>0</v>
      </c>
      <c r="J57" s="47">
        <f t="shared" si="11"/>
        <v>0</v>
      </c>
      <c r="K57" s="47">
        <f t="shared" si="11"/>
        <v>0</v>
      </c>
      <c r="L57" s="47">
        <f t="shared" si="11"/>
        <v>0</v>
      </c>
      <c r="M57" s="47">
        <f t="shared" si="11"/>
        <v>0</v>
      </c>
      <c r="N57" s="47">
        <f t="shared" si="11"/>
        <v>0</v>
      </c>
      <c r="O57" s="47">
        <f t="shared" si="11"/>
        <v>0</v>
      </c>
      <c r="P57" s="47">
        <f t="shared" si="11"/>
        <v>0</v>
      </c>
      <c r="Q57" s="47">
        <f t="shared" si="11"/>
        <v>0</v>
      </c>
      <c r="R57" s="47">
        <f t="shared" si="11"/>
        <v>0</v>
      </c>
      <c r="S57" s="47">
        <f t="shared" si="11"/>
        <v>0</v>
      </c>
      <c r="T57" s="47">
        <f t="shared" si="11"/>
        <v>0</v>
      </c>
      <c r="U57" s="47">
        <f t="shared" si="11"/>
        <v>0</v>
      </c>
      <c r="V57" s="47">
        <f t="shared" si="11"/>
        <v>0</v>
      </c>
      <c r="W57" s="47">
        <f t="shared" si="11"/>
        <v>0</v>
      </c>
      <c r="X57" s="47">
        <f t="shared" si="11"/>
        <v>0</v>
      </c>
      <c r="Y57" s="47">
        <f t="shared" si="11"/>
        <v>0</v>
      </c>
      <c r="Z57" s="47">
        <f t="shared" si="11"/>
        <v>0</v>
      </c>
      <c r="AA57" s="47">
        <f t="shared" si="11"/>
        <v>0</v>
      </c>
      <c r="AB57" s="47">
        <f t="shared" si="11"/>
        <v>0</v>
      </c>
      <c r="AC57" s="47">
        <f t="shared" si="11"/>
        <v>0</v>
      </c>
      <c r="AD57" s="47">
        <f t="shared" si="11"/>
        <v>0</v>
      </c>
      <c r="AE57" s="47">
        <f t="shared" si="11"/>
        <v>0</v>
      </c>
      <c r="AF57" s="47">
        <f t="shared" si="11"/>
        <v>2</v>
      </c>
      <c r="AG57" s="47">
        <f t="shared" si="11"/>
        <v>0</v>
      </c>
      <c r="AH57" s="47">
        <f t="shared" si="11"/>
        <v>0</v>
      </c>
      <c r="AI57" s="47">
        <f t="shared" si="11"/>
        <v>2</v>
      </c>
    </row>
    <row r="58" spans="2:35" x14ac:dyDescent="0.25">
      <c r="B58" s="36" t="s">
        <v>34</v>
      </c>
      <c r="C58" s="37"/>
      <c r="D58" s="39">
        <f t="shared" ref="D58:AH58" si="12">SUM(D48:D56)+D46</f>
        <v>2.5499999999999998</v>
      </c>
      <c r="E58" s="39">
        <f t="shared" si="12"/>
        <v>0.3</v>
      </c>
      <c r="F58" s="39">
        <f t="shared" si="12"/>
        <v>0</v>
      </c>
      <c r="G58" s="39">
        <f t="shared" si="12"/>
        <v>1.4</v>
      </c>
      <c r="H58" s="39">
        <f t="shared" si="12"/>
        <v>16.399999999999999</v>
      </c>
      <c r="I58" s="39">
        <f t="shared" si="12"/>
        <v>2.2000000000000002</v>
      </c>
      <c r="J58" s="39">
        <f t="shared" si="12"/>
        <v>0</v>
      </c>
      <c r="K58" s="39">
        <f t="shared" si="12"/>
        <v>0.2</v>
      </c>
      <c r="L58" s="39">
        <f t="shared" si="12"/>
        <v>0.8</v>
      </c>
      <c r="M58" s="39">
        <f t="shared" si="12"/>
        <v>3.5</v>
      </c>
      <c r="N58" s="39">
        <f t="shared" si="12"/>
        <v>0</v>
      </c>
      <c r="O58" s="39">
        <f t="shared" si="12"/>
        <v>0</v>
      </c>
      <c r="P58" s="39">
        <f t="shared" si="12"/>
        <v>0</v>
      </c>
      <c r="Q58" s="39">
        <f t="shared" si="12"/>
        <v>0</v>
      </c>
      <c r="R58" s="39">
        <f t="shared" si="12"/>
        <v>4.5</v>
      </c>
      <c r="S58" s="39">
        <f t="shared" si="12"/>
        <v>6.2</v>
      </c>
      <c r="T58" s="39">
        <f t="shared" si="12"/>
        <v>0</v>
      </c>
      <c r="U58" s="39">
        <f t="shared" si="12"/>
        <v>0</v>
      </c>
      <c r="V58" s="39">
        <f t="shared" si="12"/>
        <v>0</v>
      </c>
      <c r="W58" s="39">
        <f t="shared" si="12"/>
        <v>0</v>
      </c>
      <c r="X58" s="39">
        <f t="shared" si="12"/>
        <v>0</v>
      </c>
      <c r="Y58" s="39">
        <f t="shared" si="12"/>
        <v>0</v>
      </c>
      <c r="Z58" s="39">
        <f t="shared" si="12"/>
        <v>0</v>
      </c>
      <c r="AA58" s="39">
        <f t="shared" si="12"/>
        <v>0</v>
      </c>
      <c r="AB58" s="39">
        <f t="shared" si="12"/>
        <v>0</v>
      </c>
      <c r="AC58" s="39">
        <f t="shared" si="12"/>
        <v>0</v>
      </c>
      <c r="AD58" s="39">
        <f t="shared" si="12"/>
        <v>0</v>
      </c>
      <c r="AE58" s="39">
        <f t="shared" si="12"/>
        <v>0</v>
      </c>
      <c r="AF58" s="39">
        <f t="shared" si="12"/>
        <v>2</v>
      </c>
      <c r="AG58" s="39">
        <f t="shared" si="12"/>
        <v>0</v>
      </c>
      <c r="AH58" s="39">
        <f t="shared" si="12"/>
        <v>0</v>
      </c>
      <c r="AI58" s="39">
        <f t="shared" ref="AI58" si="13">SUM(D58:AH58)</f>
        <v>40.049999999999997</v>
      </c>
    </row>
    <row r="59" spans="2:35" x14ac:dyDescent="0.25">
      <c r="B59" s="18" t="s">
        <v>16</v>
      </c>
      <c r="C59" s="22">
        <f>C17</f>
        <v>-8.0099999999999767</v>
      </c>
      <c r="D59" s="22">
        <f t="shared" ref="D59:AH59" si="14">D17-D58</f>
        <v>-10.559999999999977</v>
      </c>
      <c r="E59" s="22">
        <f t="shared" si="14"/>
        <v>-10.859999999999978</v>
      </c>
      <c r="F59" s="22">
        <f t="shared" si="14"/>
        <v>-10.859999999999978</v>
      </c>
      <c r="G59" s="22">
        <f t="shared" si="14"/>
        <v>-12.259999999999978</v>
      </c>
      <c r="H59" s="22">
        <f t="shared" si="14"/>
        <v>-28.659999999999975</v>
      </c>
      <c r="I59" s="22">
        <f t="shared" si="14"/>
        <v>-30.859999999999975</v>
      </c>
      <c r="J59" s="22">
        <f t="shared" si="14"/>
        <v>-30.859999999999975</v>
      </c>
      <c r="K59" s="22">
        <f t="shared" si="14"/>
        <v>-31.059999999999974</v>
      </c>
      <c r="L59" s="22">
        <f t="shared" si="14"/>
        <v>-31.859999999999975</v>
      </c>
      <c r="M59" s="22">
        <f t="shared" si="14"/>
        <v>-35.359999999999971</v>
      </c>
      <c r="N59" s="22">
        <f t="shared" si="14"/>
        <v>-35.359999999999971</v>
      </c>
      <c r="O59" s="22">
        <f t="shared" si="14"/>
        <v>-35.359999999999971</v>
      </c>
      <c r="P59" s="22">
        <f t="shared" si="14"/>
        <v>-35.359999999999971</v>
      </c>
      <c r="Q59" s="22">
        <f t="shared" si="14"/>
        <v>-35.359999999999971</v>
      </c>
      <c r="R59" s="22">
        <f t="shared" si="14"/>
        <v>-39.859999999999971</v>
      </c>
      <c r="S59" s="22">
        <f t="shared" si="14"/>
        <v>-46.059999999999974</v>
      </c>
      <c r="T59" s="22">
        <f t="shared" si="14"/>
        <v>-46.059999999999974</v>
      </c>
      <c r="U59" s="22">
        <f t="shared" si="14"/>
        <v>-46.059999999999974</v>
      </c>
      <c r="V59" s="22">
        <f t="shared" si="14"/>
        <v>-46.059999999999974</v>
      </c>
      <c r="W59" s="22">
        <f t="shared" si="14"/>
        <v>-46.059999999999974</v>
      </c>
      <c r="X59" s="22">
        <f t="shared" si="14"/>
        <v>-46.059999999999974</v>
      </c>
      <c r="Y59" s="22">
        <f t="shared" si="14"/>
        <v>-46.059999999999974</v>
      </c>
      <c r="Z59" s="22">
        <f t="shared" si="14"/>
        <v>-46.059999999999974</v>
      </c>
      <c r="AA59" s="22">
        <f t="shared" si="14"/>
        <v>-46.059999999999974</v>
      </c>
      <c r="AB59" s="22">
        <f t="shared" si="14"/>
        <v>-46.059999999999974</v>
      </c>
      <c r="AC59" s="22">
        <f t="shared" si="14"/>
        <v>-46.059999999999974</v>
      </c>
      <c r="AD59" s="22">
        <f t="shared" si="14"/>
        <v>-46.059999999999974</v>
      </c>
      <c r="AE59" s="22">
        <f t="shared" si="14"/>
        <v>-46.059999999999974</v>
      </c>
      <c r="AF59" s="22">
        <f t="shared" si="14"/>
        <v>-48.059999999999974</v>
      </c>
      <c r="AG59" s="22">
        <f t="shared" si="14"/>
        <v>-48.059999999999974</v>
      </c>
      <c r="AH59" s="22">
        <f t="shared" si="14"/>
        <v>-48.059999999999974</v>
      </c>
      <c r="AI59" s="23"/>
    </row>
    <row r="60" spans="2:35" x14ac:dyDescent="0.25">
      <c r="B60" s="6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</sheetData>
  <conditionalFormatting sqref="C7:AH8">
    <cfRule type="cellIs" dxfId="0" priority="1" stopIfTrue="1" operator="lessThanOrEqual">
      <formula>$C$4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10-2023</vt:lpstr>
      <vt:lpstr>11-2023</vt:lpstr>
      <vt:lpstr>12-2023</vt:lpstr>
      <vt:lpstr>01-2024</vt:lpstr>
      <vt:lpstr>02-2024</vt:lpstr>
      <vt:lpstr>03-2024</vt:lpstr>
      <vt:lpstr>04-2024</vt:lpstr>
      <vt:lpstr>'01-2024'!Efectivo_mínimo</vt:lpstr>
      <vt:lpstr>'02-2024'!Efectivo_mínimo</vt:lpstr>
      <vt:lpstr>'03-2024'!Efectivo_mínimo</vt:lpstr>
      <vt:lpstr>'04-2024'!Efectivo_mínimo</vt:lpstr>
      <vt:lpstr>'10-2023'!Efectivo_mínimo</vt:lpstr>
      <vt:lpstr>'11-2023'!Efectivo_mínimo</vt:lpstr>
      <vt:lpstr>'12-2023'!Efectivo_mínimo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Gritti</dc:creator>
  <cp:lastModifiedBy>Piero Gritti</cp:lastModifiedBy>
  <dcterms:created xsi:type="dcterms:W3CDTF">2022-10-24T19:15:18Z</dcterms:created>
  <dcterms:modified xsi:type="dcterms:W3CDTF">2024-04-10T14:04:07Z</dcterms:modified>
</cp:coreProperties>
</file>